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-36" windowWidth="10416" windowHeight="8172" tabRatio="923" activeTab="1"/>
  </bookViews>
  <sheets>
    <sheet name="5th-8th Program" sheetId="10" r:id="rId1"/>
    <sheet name="Stud. and Staff 5-8" sheetId="8" r:id="rId2"/>
    <sheet name="5th-8th 3 section" sheetId="24" r:id="rId3"/>
  </sheets>
  <calcPr calcId="152511" concurrentCalc="0"/>
</workbook>
</file>

<file path=xl/calcChain.xml><?xml version="1.0" encoding="utf-8"?>
<calcChain xmlns="http://schemas.openxmlformats.org/spreadsheetml/2006/main">
  <c r="AA17" i="24" l="1"/>
  <c r="AA19" i="24"/>
  <c r="AA15" i="24"/>
  <c r="AA9" i="24"/>
  <c r="AA23" i="24"/>
  <c r="AA25" i="24"/>
  <c r="T17" i="24"/>
  <c r="T19" i="24"/>
  <c r="T23" i="24"/>
  <c r="Z11" i="24"/>
  <c r="U11" i="24"/>
  <c r="T25" i="24"/>
  <c r="Z13" i="24"/>
  <c r="Z9" i="24"/>
  <c r="Z17" i="24"/>
  <c r="Z19" i="24"/>
  <c r="Y9" i="24"/>
  <c r="Y17" i="24"/>
  <c r="Y19" i="24"/>
  <c r="X13" i="24"/>
  <c r="X15" i="24"/>
  <c r="W9" i="24"/>
  <c r="W17" i="24"/>
  <c r="W19" i="24"/>
  <c r="V15" i="24"/>
  <c r="V17" i="24"/>
  <c r="V19" i="24"/>
  <c r="U9" i="24"/>
  <c r="U17" i="24"/>
  <c r="U19" i="24"/>
  <c r="X17" i="24"/>
  <c r="X19" i="24"/>
  <c r="U23" i="24"/>
  <c r="U25" i="24"/>
  <c r="X23" i="24"/>
  <c r="V23" i="24"/>
  <c r="V25" i="24"/>
  <c r="Y23" i="24"/>
  <c r="Y25" i="24"/>
  <c r="W23" i="24"/>
  <c r="W25" i="24"/>
  <c r="Z23" i="24"/>
  <c r="X25" i="24"/>
  <c r="Z25" i="24"/>
  <c r="E30" i="10"/>
  <c r="D4" i="24"/>
  <c r="B5" i="24"/>
  <c r="D5" i="24"/>
  <c r="B7" i="24"/>
  <c r="D7" i="24"/>
  <c r="B9" i="24"/>
  <c r="D9" i="24"/>
  <c r="B11" i="24"/>
  <c r="D11" i="24"/>
  <c r="B13" i="24"/>
  <c r="D13" i="24"/>
  <c r="B15" i="24"/>
  <c r="D15" i="24"/>
  <c r="B17" i="24"/>
  <c r="D17" i="24"/>
  <c r="B19" i="24"/>
  <c r="D19" i="24"/>
  <c r="B21" i="24"/>
  <c r="D21" i="24"/>
  <c r="B23" i="24"/>
  <c r="D23" i="24"/>
  <c r="B25" i="24"/>
  <c r="D25" i="24"/>
  <c r="B27" i="24"/>
  <c r="J5" i="8"/>
  <c r="K5" i="8"/>
  <c r="L5" i="8"/>
  <c r="M5" i="8"/>
  <c r="D27" i="24"/>
  <c r="B29" i="24"/>
  <c r="D29" i="24"/>
  <c r="B30" i="24"/>
  <c r="D30" i="24"/>
  <c r="M12" i="8"/>
  <c r="L12" i="8"/>
  <c r="K12" i="8"/>
  <c r="J12" i="8"/>
  <c r="J15" i="8"/>
  <c r="K15" i="8"/>
  <c r="J14" i="8"/>
  <c r="K14" i="8"/>
  <c r="L15" i="8"/>
  <c r="L14" i="8"/>
  <c r="M14" i="8"/>
  <c r="M15" i="8"/>
</calcChain>
</file>

<file path=xl/sharedStrings.xml><?xml version="1.0" encoding="utf-8"?>
<sst xmlns="http://schemas.openxmlformats.org/spreadsheetml/2006/main" count="244" uniqueCount="186">
  <si>
    <t>Class #1</t>
  </si>
  <si>
    <t>Writing</t>
  </si>
  <si>
    <t>Specials</t>
  </si>
  <si>
    <t>Class #2</t>
  </si>
  <si>
    <t>Social Studies</t>
  </si>
  <si>
    <t>Math</t>
  </si>
  <si>
    <t>History</t>
  </si>
  <si>
    <t>Science</t>
  </si>
  <si>
    <t>Literature</t>
  </si>
  <si>
    <t>PM Message / Dismissal</t>
  </si>
  <si>
    <t>Math Intervention</t>
  </si>
  <si>
    <t>2nd Dismissal</t>
  </si>
  <si>
    <t>Overall Guidance</t>
  </si>
  <si>
    <t>Hiring Overview</t>
  </si>
  <si>
    <t>Hiring Goal</t>
  </si>
  <si>
    <t>School leaders (Princ. &amp; Deans)</t>
  </si>
  <si>
    <t>Leaders</t>
  </si>
  <si>
    <t>Operations</t>
  </si>
  <si>
    <t>Veteran Teachers</t>
  </si>
  <si>
    <t>Support Staff</t>
  </si>
  <si>
    <t>TFA Corps Members / Stage 2 Teachers</t>
  </si>
  <si>
    <t>Resident / Para / Principal Assistant / Behavioral Spec.</t>
  </si>
  <si>
    <t>TOTALS</t>
  </si>
  <si>
    <t>Add When</t>
  </si>
  <si>
    <t>Name</t>
  </si>
  <si>
    <t>Principal</t>
  </si>
  <si>
    <t>Student - Teacher Ratio</t>
  </si>
  <si>
    <t>Staff - Student Ratio</t>
  </si>
  <si>
    <t>Office Coordinator</t>
  </si>
  <si>
    <t>Specials #1</t>
  </si>
  <si>
    <t>Residents &amp; Princ. Assist.</t>
  </si>
  <si>
    <t>Specials #2</t>
  </si>
  <si>
    <t>Specials #3</t>
  </si>
  <si>
    <t xml:space="preserve">Achievement First School Staffing Plan (5-8) </t>
  </si>
  <si>
    <t>Students in this grade</t>
  </si>
  <si>
    <t>Overall Students</t>
  </si>
  <si>
    <t>Stage 3 and above teachers</t>
  </si>
  <si>
    <t>Stage 2 teachers</t>
  </si>
  <si>
    <t xml:space="preserve">Dean of Students  </t>
  </si>
  <si>
    <t>Academic Dean (Humanities)</t>
  </si>
  <si>
    <t>Academic Dean (STEM)</t>
  </si>
  <si>
    <t>Director of School Operations (in Ops section)</t>
  </si>
  <si>
    <t>Teaching Position</t>
  </si>
  <si>
    <t>Director of Operations</t>
  </si>
  <si>
    <t>Fifth Grade (Reading)</t>
  </si>
  <si>
    <t>Fifth Grade (Writing)</t>
  </si>
  <si>
    <t>School Service Manager</t>
  </si>
  <si>
    <t>Fifth Grade (Math)</t>
  </si>
  <si>
    <t>Fifth Grade (Science)</t>
  </si>
  <si>
    <t>Fifth Grade (History)</t>
  </si>
  <si>
    <t>Sixth Grade (Reading)</t>
  </si>
  <si>
    <t>Sixth Grade (Writing)</t>
  </si>
  <si>
    <t>Fifth Grade Resident (Stage 1)</t>
  </si>
  <si>
    <t>Sixth Grade (Math)</t>
  </si>
  <si>
    <t>Sixth Grade Resident (Stage 1)</t>
  </si>
  <si>
    <t>Seventh Grade Resident (Stage 1)</t>
  </si>
  <si>
    <t>Sixth Grade (Science)</t>
  </si>
  <si>
    <t>Sixth Grade (History)</t>
  </si>
  <si>
    <t>Eighth Grade Resident (Stage 1)</t>
  </si>
  <si>
    <t>Seventh Grade (Reading)</t>
  </si>
  <si>
    <t>Seventh Grade (Writing)</t>
  </si>
  <si>
    <t>Seventh Grade (Math)</t>
  </si>
  <si>
    <t>Seventh Grade (Science)</t>
  </si>
  <si>
    <t>Seventh Grade (History)</t>
  </si>
  <si>
    <t>Eighth Grade (Reading)</t>
  </si>
  <si>
    <t>Eighth Grade (Writing)</t>
  </si>
  <si>
    <t>Eighth Grade (Math)</t>
  </si>
  <si>
    <t>Eighth Grade (Science)</t>
  </si>
  <si>
    <t>Eighth Grade (History)</t>
  </si>
  <si>
    <t xml:space="preserve">Science </t>
  </si>
  <si>
    <t>Breakfast &amp; Morn Work (7:15 - 7:40)</t>
  </si>
  <si>
    <t>Break / Check-in / Bathroom</t>
  </si>
  <si>
    <t>Afternoon Check-out / Dismissal</t>
  </si>
  <si>
    <t>Phonics/Fluency Intervention</t>
  </si>
  <si>
    <t>4 to 12</t>
  </si>
  <si>
    <t>Comprehension Intervention</t>
  </si>
  <si>
    <t>4 to 8</t>
  </si>
  <si>
    <t>All schools have fluency, comprehension, and math interventions at each grade level for all students not meeting clear triggers.</t>
  </si>
  <si>
    <t>Social Worker / Counselor</t>
  </si>
  <si>
    <t>Min</t>
  </si>
  <si>
    <t>Rec</t>
  </si>
  <si>
    <t>Operations and Princ. Assist</t>
  </si>
  <si>
    <t>5th to 8th Grade</t>
  </si>
  <si>
    <t>Achievement First Core Schedule &amp; Times Overview (Monday - Thursday)</t>
  </si>
  <si>
    <t>TIRs (Stage 1)</t>
  </si>
  <si>
    <t>Lunch / Recess</t>
  </si>
  <si>
    <t>Math 2nd (Math TIR)</t>
  </si>
  <si>
    <t>Break/Snack/Msg</t>
  </si>
  <si>
    <t>HW Check</t>
  </si>
  <si>
    <t>The ideal is for teachers to transition for most classes, not students. Regardless, transitions should be minimized to 2 minutes or less.</t>
  </si>
  <si>
    <t>25-32</t>
  </si>
  <si>
    <t>Students not proficient on IA</t>
  </si>
  <si>
    <t>Morn. Msg + Trans</t>
  </si>
  <si>
    <t xml:space="preserve">Literature / Reading Class </t>
  </si>
  <si>
    <r>
      <t>Independent Reading</t>
    </r>
    <r>
      <rPr>
        <sz val="8"/>
        <color theme="1"/>
        <rFont val="Calibri"/>
        <family val="2"/>
        <scheme val="minor"/>
      </rPr>
      <t xml:space="preserve"> (only IR during this time)</t>
    </r>
  </si>
  <si>
    <r>
      <t>Specials</t>
    </r>
    <r>
      <rPr>
        <sz val="8"/>
        <color theme="1"/>
        <rFont val="Calibri"/>
        <family val="2"/>
        <scheme val="minor"/>
      </rPr>
      <t xml:space="preserve"> (reading intervention can happen at this time)</t>
    </r>
  </si>
  <si>
    <r>
      <t xml:space="preserve">Lunch-Recess-Transition </t>
    </r>
    <r>
      <rPr>
        <sz val="6"/>
        <color theme="1"/>
        <rFont val="Calibri"/>
        <family val="2"/>
        <scheme val="minor"/>
      </rPr>
      <t>(reading intervention can happen at this time)</t>
    </r>
  </si>
  <si>
    <t>AM Motivation &amp; Transition up</t>
  </si>
  <si>
    <t>Students in after-school</t>
  </si>
  <si>
    <t>St/grade</t>
  </si>
  <si>
    <t>2 to 3</t>
  </si>
  <si>
    <t>10 to 25</t>
  </si>
  <si>
    <t>3 to 4</t>
  </si>
  <si>
    <t>15 to 30</t>
  </si>
  <si>
    <t>36 to 80</t>
  </si>
  <si>
    <t>Class Size</t>
  </si>
  <si>
    <t>All students in grade</t>
  </si>
  <si>
    <t>All students not in Aft. School</t>
  </si>
  <si>
    <t>Grps / Grade</t>
  </si>
  <si>
    <t>Intervention Recs</t>
  </si>
  <si>
    <t>Behavior Spec. / ISC Coord</t>
  </si>
  <si>
    <t>Core AF staffing model</t>
  </si>
  <si>
    <t>Reading Interv.</t>
  </si>
  <si>
    <t>After-school Math Intervention</t>
  </si>
  <si>
    <t>Prin/Ops assistant (2 hr desk cvr,  tech, prin. asst.)</t>
  </si>
  <si>
    <t>Eighth Grade (ELA SPED: CTT + Interv)</t>
  </si>
  <si>
    <t>Seventh Grade (ELA SPED: CTT + Interv)</t>
  </si>
  <si>
    <t>Sixth Grade (ELA SPED: CTT + Interv)</t>
  </si>
  <si>
    <t>Fifth Grade (ELA SPED: CTT + Interv)</t>
  </si>
  <si>
    <t>Math Interv.</t>
  </si>
  <si>
    <t>Science CTT</t>
  </si>
  <si>
    <t>History CTT</t>
  </si>
  <si>
    <t>Litearature CTT</t>
  </si>
  <si>
    <t>Writing CTT</t>
  </si>
  <si>
    <t>---</t>
  </si>
  <si>
    <t>Total 7:15-4:00 minutes (525 minutes)</t>
  </si>
  <si>
    <t>Stud /group</t>
  </si>
  <si>
    <t>Notes</t>
  </si>
  <si>
    <t>After school daily</t>
  </si>
  <si>
    <t>Bkfast / Lunch / Specials</t>
  </si>
  <si>
    <t>Math &amp; Science teachers (and TIR) on 8:15-5:00 schedule … instead of 7:15-4:00 (rest of staff)</t>
  </si>
  <si>
    <t>School Services Manager #2</t>
  </si>
  <si>
    <t>4th Specials Teacher</t>
  </si>
  <si>
    <t>If More Funding is Available … Options</t>
  </si>
  <si>
    <t>Dean of Students #2</t>
  </si>
  <si>
    <t>More TIRs to support teachers / build pipeline</t>
  </si>
  <si>
    <t>One Grade of 5th-8th … core of 90 students/grade</t>
  </si>
  <si>
    <t>Slightly fewer students / grade</t>
  </si>
  <si>
    <t>HW Redo</t>
  </si>
  <si>
    <t>Math 1 spt.</t>
  </si>
  <si>
    <t>Math 2 spt.</t>
  </si>
  <si>
    <t>Admin (Lunch/Recess)</t>
  </si>
  <si>
    <t>After-school enrich</t>
  </si>
  <si>
    <t>Bfast / M-Work</t>
  </si>
  <si>
    <t xml:space="preserve">Morn. Msg + trans </t>
  </si>
  <si>
    <t>Hist</t>
  </si>
  <si>
    <t>Write</t>
  </si>
  <si>
    <t>Lit</t>
  </si>
  <si>
    <t>L. S.</t>
  </si>
  <si>
    <t>Sci</t>
  </si>
  <si>
    <t>TIR</t>
  </si>
  <si>
    <t>Teach</t>
  </si>
  <si>
    <t>Duty</t>
  </si>
  <si>
    <t>10 to 20 (comp/SG)</t>
  </si>
  <si>
    <t>Class #3: CTT ------------------&gt;</t>
  </si>
  <si>
    <t xml:space="preserve">CTT / 2nd </t>
  </si>
  <si>
    <t>Prep / Off</t>
  </si>
  <si>
    <t xml:space="preserve">Note: There must be 1 special ed certified teacher in a math CTT, so if the </t>
  </si>
  <si>
    <t>math teacher is not special ed certified, have the CTT teacher do the math class and the TIR do reading intervention times</t>
  </si>
  <si>
    <r>
      <rPr>
        <b/>
        <u/>
        <sz val="10"/>
        <rFont val="Calibri"/>
        <family val="2"/>
      </rPr>
      <t>Paraprofessionals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 (will be added based on additional funding from IEPs)</t>
    </r>
  </si>
  <si>
    <t>Vocabulary</t>
  </si>
  <si>
    <t>2 to 4</t>
  </si>
  <si>
    <t>22-45</t>
  </si>
  <si>
    <t>Total "On"</t>
  </si>
  <si>
    <t>Intervention</t>
  </si>
  <si>
    <t>Hours "On"</t>
  </si>
  <si>
    <t>Hours Prep / Off</t>
  </si>
  <si>
    <t>IR (37) then Vocab (15)</t>
  </si>
  <si>
    <t>Math 1) Core</t>
  </si>
  <si>
    <t>Math 2 (review)</t>
  </si>
  <si>
    <t>Math 1 (core)</t>
  </si>
  <si>
    <t>Math (50-55 core … 50-55 review)</t>
  </si>
  <si>
    <t>Minimum</t>
  </si>
  <si>
    <t>Recommended shown on example</t>
  </si>
  <si>
    <t>The schedule on the 3rd tab gets to 104 minutes for math … if 5-6 more were available, that's even better … 110 is ideal</t>
  </si>
  <si>
    <t>Slightly more students/grade … and go to 4 sections</t>
  </si>
  <si>
    <t>Stronger/more "special" field lessons / trips / special events</t>
  </si>
  <si>
    <t>Fluency Int.</t>
  </si>
  <si>
    <t>Compr. Int.</t>
  </si>
  <si>
    <t>Detention (DSC/BehSp)</t>
  </si>
  <si>
    <t>extention for enrichment teache</t>
  </si>
  <si>
    <t>Can do Lunch or other time</t>
  </si>
  <si>
    <t>Specials teachers run 8:15-5:00 … teach 4 classes, after-school extension … and can support one duty time (ideally 1 lunch)</t>
  </si>
  <si>
    <t>Math Teacher, Science Teacher, and Specials teachers are on 8:15 to 5:00 schedule; others 7:15 to 4</t>
  </si>
  <si>
    <t>Special Services Leader (DSS, SSC, or AD)</t>
  </si>
  <si>
    <t>2nd teacher / grade for key subj (e.g. sped math)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</si>
</sst>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.00_);_(&quot;$&quot;* \(#,##0.00\);_(&quot;$&quot;* &quot;-&quot;??_);_(* @_)"/>
    <numFmt numFmtId="166" formatCode="[$-409]h:mm\ AM/PM;@"/>
    <numFmt numFmtId="167" formatCode="h:mm;@"/>
  </numFmts>
  <fonts count="3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entury Gothic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i/>
      <sz val="10"/>
      <color indexed="10"/>
      <name val="Calibri"/>
      <family val="2"/>
    </font>
    <font>
      <sz val="6"/>
      <name val="Century Gothic"/>
      <family val="2"/>
    </font>
    <font>
      <b/>
      <sz val="18"/>
      <name val="Calibri"/>
      <family val="2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1" fillId="0" borderId="0"/>
    <xf numFmtId="0" fontId="26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9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20" fontId="0" fillId="0" borderId="0" xfId="0" applyNumberFormat="1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Fill="1" applyBorder="1"/>
    <xf numFmtId="0" fontId="12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0" fontId="15" fillId="0" borderId="0" xfId="0" applyFont="1"/>
    <xf numFmtId="0" fontId="7" fillId="0" borderId="0" xfId="0" applyFont="1" applyFill="1"/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Fill="1"/>
    <xf numFmtId="0" fontId="12" fillId="0" borderId="1" xfId="0" applyFont="1" applyBorder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0" fillId="7" borderId="0" xfId="0" applyFill="1"/>
    <xf numFmtId="0" fontId="3" fillId="0" borderId="0" xfId="0" applyFont="1" applyFill="1" applyAlignment="1">
      <alignment horizontal="center"/>
    </xf>
    <xf numFmtId="16" fontId="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0" xfId="0" applyFill="1"/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8" borderId="0" xfId="0" applyFont="1" applyFill="1"/>
    <xf numFmtId="0" fontId="23" fillId="4" borderId="0" xfId="0" applyFont="1" applyFill="1"/>
    <xf numFmtId="0" fontId="1" fillId="2" borderId="0" xfId="0" applyFont="1" applyFill="1"/>
    <xf numFmtId="0" fontId="1" fillId="5" borderId="0" xfId="0" applyFont="1" applyFill="1"/>
    <xf numFmtId="0" fontId="1" fillId="9" borderId="0" xfId="0" applyFont="1" applyFill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" fontId="1" fillId="0" borderId="0" xfId="0" applyNumberFormat="1" applyFont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166" fontId="22" fillId="0" borderId="1" xfId="0" applyNumberFormat="1" applyFont="1" applyBorder="1"/>
    <xf numFmtId="166" fontId="4" fillId="0" borderId="1" xfId="0" applyNumberFormat="1" applyFont="1" applyBorder="1"/>
    <xf numFmtId="166" fontId="2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22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22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24" fillId="0" borderId="0" xfId="0" applyFont="1"/>
    <xf numFmtId="0" fontId="1" fillId="11" borderId="0" xfId="0" applyFont="1" applyFill="1"/>
    <xf numFmtId="0" fontId="1" fillId="3" borderId="0" xfId="0" applyFont="1" applyFill="1"/>
    <xf numFmtId="0" fontId="33" fillId="0" borderId="0" xfId="0" applyFont="1"/>
    <xf numFmtId="20" fontId="1" fillId="0" borderId="0" xfId="0" applyNumberFormat="1" applyFont="1"/>
    <xf numFmtId="0" fontId="1" fillId="6" borderId="0" xfId="0" applyFont="1" applyFill="1"/>
    <xf numFmtId="0" fontId="1" fillId="12" borderId="0" xfId="0" applyFont="1" applyFill="1"/>
    <xf numFmtId="0" fontId="1" fillId="3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4" fillId="10" borderId="0" xfId="0" applyFont="1" applyFill="1"/>
    <xf numFmtId="0" fontId="1" fillId="0" borderId="0" xfId="0" applyFont="1" applyAlignment="1">
      <alignment horizontal="left"/>
    </xf>
    <xf numFmtId="0" fontId="1" fillId="11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4" fillId="0" borderId="0" xfId="0" applyFont="1" applyAlignment="1"/>
    <xf numFmtId="164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24" fillId="0" borderId="0" xfId="0" applyFont="1" applyAlignment="1"/>
    <xf numFmtId="0" fontId="10" fillId="0" borderId="1" xfId="0" applyFont="1" applyBorder="1"/>
    <xf numFmtId="0" fontId="4" fillId="3" borderId="0" xfId="0" applyFont="1" applyFill="1"/>
    <xf numFmtId="0" fontId="4" fillId="11" borderId="0" xfId="0" applyFont="1" applyFill="1"/>
    <xf numFmtId="0" fontId="4" fillId="5" borderId="0" xfId="0" applyFont="1" applyFill="1"/>
    <xf numFmtId="0" fontId="36" fillId="12" borderId="0" xfId="0" applyFont="1" applyFill="1"/>
    <xf numFmtId="0" fontId="19" fillId="0" borderId="0" xfId="0" applyFont="1"/>
    <xf numFmtId="0" fontId="34" fillId="0" borderId="0" xfId="0" applyFont="1"/>
    <xf numFmtId="0" fontId="9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1" fillId="9" borderId="0" xfId="0" applyFont="1" applyFill="1" applyAlignment="1"/>
    <xf numFmtId="0" fontId="0" fillId="0" borderId="0" xfId="0" applyAlignment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/>
  </cellXfs>
  <cellStyles count="70">
    <cellStyle name="Comma 2" xfId="3"/>
    <cellStyle name="Comma 2 2" xfId="4"/>
    <cellStyle name="Comma 2 2 2" xfId="5"/>
    <cellStyle name="Comma 2 3" xfId="6"/>
    <cellStyle name="Comma 2 4" xfId="7"/>
    <cellStyle name="Comma 3" xfId="8"/>
    <cellStyle name="Comma 3 2" xfId="9"/>
    <cellStyle name="Comma 4" xfId="10"/>
    <cellStyle name="Comma 4 2" xfId="11"/>
    <cellStyle name="Comma 4 3" xfId="12"/>
    <cellStyle name="Comma 5" xfId="13"/>
    <cellStyle name="Comma 5 2" xfId="14"/>
    <cellStyle name="Comma 6" xfId="15"/>
    <cellStyle name="Comma 7" xfId="16"/>
    <cellStyle name="Currency 2" xfId="17"/>
    <cellStyle name="Currency 2 2" xfId="18"/>
    <cellStyle name="Currency 2 3" xfId="19"/>
    <cellStyle name="Currency 3" xfId="20"/>
    <cellStyle name="Currency 4" xfId="21"/>
    <cellStyle name="Currency 4 2" xfId="22"/>
    <cellStyle name="Currency 5" xfId="23"/>
    <cellStyle name="Currency 6" xfId="24"/>
    <cellStyle name="Hyperlink 2" xfId="25"/>
    <cellStyle name="Hyperlink 3" xfId="26"/>
    <cellStyle name="Hyperlink 4" xfId="27"/>
    <cellStyle name="Hyperlink 5" xfId="28"/>
    <cellStyle name="Normal" xfId="0" builtinId="0"/>
    <cellStyle name="Normal 10" xfId="29"/>
    <cellStyle name="Normal 11" xfId="30"/>
    <cellStyle name="Normal 11 2" xfId="31"/>
    <cellStyle name="Normal 12" xfId="32"/>
    <cellStyle name="Normal 13" xfId="33"/>
    <cellStyle name="Normal 14" xfId="34"/>
    <cellStyle name="Normal 15" xfId="35"/>
    <cellStyle name="Normal 16" xfId="36"/>
    <cellStyle name="Normal 16 2" xfId="37"/>
    <cellStyle name="Normal 17" xfId="38"/>
    <cellStyle name="Normal 2" xfId="2"/>
    <cellStyle name="Normal 2 2" xfId="1"/>
    <cellStyle name="Normal 2 2 2" xfId="40"/>
    <cellStyle name="Normal 2 2 3" xfId="39"/>
    <cellStyle name="Normal 2 3" xfId="41"/>
    <cellStyle name="Normal 2 4" xfId="42"/>
    <cellStyle name="Normal 2 5" xfId="69"/>
    <cellStyle name="Normal 3" xfId="43"/>
    <cellStyle name="Normal 3 2" xfId="44"/>
    <cellStyle name="Normal 3 3" xfId="45"/>
    <cellStyle name="Normal 4" xfId="46"/>
    <cellStyle name="Normal 4 2" xfId="47"/>
    <cellStyle name="Normal 5" xfId="48"/>
    <cellStyle name="Normal 5 2" xfId="49"/>
    <cellStyle name="Normal 5 3" xfId="50"/>
    <cellStyle name="Normal 5 4" xfId="51"/>
    <cellStyle name="Normal 6" xfId="52"/>
    <cellStyle name="Normal 6 2" xfId="53"/>
    <cellStyle name="Normal 7" xfId="54"/>
    <cellStyle name="Normal 8" xfId="55"/>
    <cellStyle name="Normal 8 2" xfId="56"/>
    <cellStyle name="Normal 8 3" xfId="57"/>
    <cellStyle name="Normal 9" xfId="58"/>
    <cellStyle name="Percent 2" xfId="59"/>
    <cellStyle name="Percent 2 2" xfId="60"/>
    <cellStyle name="Percent 2 2 2" xfId="61"/>
    <cellStyle name="Percent 2 3" xfId="62"/>
    <cellStyle name="Percent 3" xfId="63"/>
    <cellStyle name="Percent 3 2" xfId="64"/>
    <cellStyle name="Percent 3 3" xfId="65"/>
    <cellStyle name="Percent 4" xfId="66"/>
    <cellStyle name="Percent 5" xfId="67"/>
    <cellStyle name="Percent 6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41"/>
  <sheetViews>
    <sheetView topLeftCell="A3" workbookViewId="0">
      <selection activeCell="G6" sqref="G6"/>
    </sheetView>
  </sheetViews>
  <sheetFormatPr defaultColWidth="9.109375" defaultRowHeight="14.4" x14ac:dyDescent="0.3"/>
  <cols>
    <col min="1" max="1" width="0.6640625" style="53" customWidth="1"/>
    <col min="2" max="2" width="35.44140625" style="3" customWidth="1"/>
    <col min="3" max="3" width="13.33203125" style="46" customWidth="1"/>
    <col min="4" max="4" width="5.6640625" style="46" customWidth="1"/>
    <col min="5" max="5" width="9.109375" style="46" customWidth="1"/>
    <col min="6" max="6" width="0.88671875" style="51" customWidth="1"/>
    <col min="7" max="7" width="24.33203125" style="50" customWidth="1"/>
    <col min="8" max="8" width="12.33203125" style="50" customWidth="1"/>
    <col min="9" max="9" width="5.109375" style="50" customWidth="1"/>
    <col min="10" max="10" width="5.33203125" style="50" customWidth="1"/>
    <col min="11" max="11" width="6.6640625" style="50" customWidth="1"/>
    <col min="12" max="12" width="8.33203125" style="50" customWidth="1"/>
    <col min="13" max="13" width="18.109375" style="50" customWidth="1"/>
    <col min="14" max="27" width="9.109375" style="50"/>
    <col min="28" max="16384" width="9.109375" style="47"/>
  </cols>
  <sheetData>
    <row r="1" spans="1:27" ht="28.5" x14ac:dyDescent="0.45">
      <c r="A1" s="47"/>
      <c r="B1" s="52" t="s">
        <v>83</v>
      </c>
    </row>
    <row r="2" spans="1:27" s="31" customFormat="1" ht="30.75" x14ac:dyDescent="0.3">
      <c r="B2" s="32" t="s">
        <v>82</v>
      </c>
      <c r="C2" s="33" t="s">
        <v>105</v>
      </c>
      <c r="D2" s="42" t="s">
        <v>172</v>
      </c>
      <c r="E2" s="42" t="s">
        <v>173</v>
      </c>
      <c r="F2" s="34"/>
      <c r="G2" s="49" t="s">
        <v>109</v>
      </c>
      <c r="H2" s="69" t="s">
        <v>126</v>
      </c>
      <c r="I2" s="68" t="s">
        <v>79</v>
      </c>
      <c r="J2" s="68" t="s">
        <v>80</v>
      </c>
      <c r="K2" s="67" t="s">
        <v>108</v>
      </c>
      <c r="L2" s="67" t="s">
        <v>99</v>
      </c>
      <c r="M2" s="67" t="s">
        <v>127</v>
      </c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s="31" customFormat="1" ht="5.25" customHeight="1" x14ac:dyDescent="0.3">
      <c r="B3" s="35"/>
      <c r="C3" s="36"/>
      <c r="D3" s="36"/>
      <c r="E3" s="37"/>
      <c r="F3" s="37"/>
      <c r="L3" s="51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4.25" customHeight="1" x14ac:dyDescent="0.25">
      <c r="A4" s="47"/>
      <c r="B4" s="44" t="s">
        <v>94</v>
      </c>
      <c r="C4" s="51" t="s">
        <v>90</v>
      </c>
      <c r="D4" s="51">
        <v>25</v>
      </c>
      <c r="E4" s="45">
        <v>37</v>
      </c>
      <c r="F4" s="45"/>
      <c r="G4" s="4" t="s">
        <v>73</v>
      </c>
      <c r="H4" s="71" t="s">
        <v>74</v>
      </c>
      <c r="I4" s="46">
        <v>25</v>
      </c>
      <c r="J4" s="46">
        <v>45</v>
      </c>
      <c r="K4" s="40" t="s">
        <v>100</v>
      </c>
      <c r="L4" s="63" t="s">
        <v>101</v>
      </c>
      <c r="M4" s="77" t="s">
        <v>129</v>
      </c>
    </row>
    <row r="5" spans="1:27" ht="6" customHeight="1" x14ac:dyDescent="0.25">
      <c r="A5" s="47"/>
      <c r="C5" s="51"/>
      <c r="D5" s="51"/>
      <c r="E5" s="45"/>
      <c r="F5" s="45"/>
      <c r="H5" s="64"/>
    </row>
    <row r="6" spans="1:27" s="53" customFormat="1" ht="10.95" customHeight="1" x14ac:dyDescent="0.25">
      <c r="B6" s="3" t="s">
        <v>160</v>
      </c>
      <c r="C6" s="51" t="s">
        <v>90</v>
      </c>
      <c r="D6" s="51">
        <v>15</v>
      </c>
      <c r="E6" s="45">
        <v>15</v>
      </c>
      <c r="F6" s="45"/>
      <c r="G6" s="3" t="s">
        <v>75</v>
      </c>
      <c r="H6" s="71" t="s">
        <v>76</v>
      </c>
      <c r="I6" s="46">
        <v>25</v>
      </c>
      <c r="J6" s="46">
        <v>45</v>
      </c>
      <c r="K6" s="40" t="s">
        <v>161</v>
      </c>
      <c r="L6" s="63" t="s">
        <v>103</v>
      </c>
      <c r="M6" s="77" t="s">
        <v>129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1:27" s="53" customFormat="1" ht="6" customHeight="1" x14ac:dyDescent="0.25">
      <c r="B7" s="3"/>
      <c r="C7" s="51"/>
      <c r="D7" s="51"/>
      <c r="E7" s="45"/>
      <c r="F7" s="45"/>
      <c r="G7" s="47"/>
      <c r="H7" s="1"/>
      <c r="I7" s="47"/>
      <c r="J7" s="47"/>
      <c r="K7" s="47"/>
      <c r="L7" s="47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ht="15" x14ac:dyDescent="0.25">
      <c r="A8" s="47"/>
      <c r="B8" s="44" t="s">
        <v>93</v>
      </c>
      <c r="C8" s="51" t="s">
        <v>90</v>
      </c>
      <c r="D8" s="51">
        <v>50</v>
      </c>
      <c r="E8" s="45">
        <v>52</v>
      </c>
      <c r="F8" s="45"/>
      <c r="G8" s="3" t="s">
        <v>10</v>
      </c>
      <c r="H8" s="71" t="s">
        <v>153</v>
      </c>
      <c r="I8" s="46" t="s">
        <v>162</v>
      </c>
      <c r="J8" s="46">
        <v>52</v>
      </c>
      <c r="K8" s="40" t="s">
        <v>102</v>
      </c>
      <c r="L8" s="63" t="s">
        <v>104</v>
      </c>
      <c r="M8" s="73" t="s">
        <v>128</v>
      </c>
    </row>
    <row r="9" spans="1:27" ht="7.95" customHeight="1" x14ac:dyDescent="0.25">
      <c r="A9" s="47"/>
      <c r="B9" s="44"/>
      <c r="C9" s="51"/>
      <c r="D9" s="51"/>
      <c r="E9" s="45"/>
      <c r="F9" s="45"/>
      <c r="G9" s="47"/>
      <c r="H9" s="41"/>
      <c r="I9" s="41"/>
      <c r="J9" s="46"/>
      <c r="K9" s="46"/>
      <c r="L9" s="51"/>
      <c r="M9" s="47"/>
    </row>
    <row r="10" spans="1:27" ht="15" x14ac:dyDescent="0.25">
      <c r="A10" s="47"/>
      <c r="B10" s="44" t="s">
        <v>1</v>
      </c>
      <c r="C10" s="51" t="s">
        <v>90</v>
      </c>
      <c r="D10" s="51">
        <v>50</v>
      </c>
      <c r="E10" s="45">
        <v>52</v>
      </c>
      <c r="F10" s="45"/>
      <c r="G10" s="1" t="s">
        <v>77</v>
      </c>
      <c r="H10" s="46"/>
      <c r="I10" s="46"/>
      <c r="J10" s="46"/>
      <c r="K10" s="46"/>
      <c r="L10" s="51"/>
      <c r="M10" s="47"/>
    </row>
    <row r="11" spans="1:27" ht="6" customHeight="1" x14ac:dyDescent="0.25">
      <c r="A11" s="47"/>
      <c r="B11" s="44"/>
      <c r="C11" s="51"/>
      <c r="D11" s="51"/>
      <c r="E11" s="51"/>
      <c r="F11" s="45"/>
      <c r="G11" s="47"/>
      <c r="H11" s="46"/>
      <c r="I11" s="46"/>
      <c r="J11" s="46"/>
      <c r="K11" s="46"/>
      <c r="L11" s="51"/>
      <c r="M11" s="47"/>
    </row>
    <row r="12" spans="1:27" x14ac:dyDescent="0.3">
      <c r="A12" s="47"/>
      <c r="B12" s="44" t="s">
        <v>171</v>
      </c>
      <c r="C12" s="51" t="s">
        <v>90</v>
      </c>
      <c r="D12" s="51">
        <v>100</v>
      </c>
      <c r="E12" s="51">
        <v>104</v>
      </c>
      <c r="G12" s="1" t="s">
        <v>174</v>
      </c>
      <c r="M12" s="47"/>
    </row>
    <row r="13" spans="1:27" ht="6" customHeight="1" x14ac:dyDescent="0.25">
      <c r="A13" s="47"/>
      <c r="B13" s="44"/>
      <c r="C13" s="51"/>
      <c r="D13" s="51"/>
      <c r="E13" s="51"/>
      <c r="G13" s="47"/>
      <c r="H13" s="47"/>
      <c r="I13" s="47"/>
      <c r="J13" s="47"/>
      <c r="K13" s="47"/>
      <c r="L13" s="47"/>
      <c r="M13" s="47"/>
    </row>
    <row r="14" spans="1:27" x14ac:dyDescent="0.3">
      <c r="A14" s="47"/>
      <c r="B14" s="44" t="s">
        <v>4</v>
      </c>
      <c r="C14" s="51" t="s">
        <v>90</v>
      </c>
      <c r="D14" s="51">
        <v>50</v>
      </c>
      <c r="E14" s="51">
        <v>52</v>
      </c>
      <c r="G14" s="1" t="s">
        <v>130</v>
      </c>
      <c r="H14" s="47"/>
      <c r="I14" s="47"/>
      <c r="J14" s="47"/>
      <c r="K14" s="47"/>
      <c r="L14" s="47"/>
    </row>
    <row r="15" spans="1:27" ht="6" customHeight="1" x14ac:dyDescent="0.25">
      <c r="A15" s="47"/>
      <c r="B15" s="44"/>
      <c r="C15" s="51"/>
      <c r="D15" s="51"/>
      <c r="E15" s="51"/>
      <c r="G15" s="47"/>
      <c r="H15" s="47"/>
    </row>
    <row r="16" spans="1:27" s="53" customFormat="1" ht="13.2" customHeight="1" x14ac:dyDescent="0.25">
      <c r="B16" s="44" t="s">
        <v>69</v>
      </c>
      <c r="C16" s="51" t="s">
        <v>90</v>
      </c>
      <c r="D16" s="51">
        <v>50</v>
      </c>
      <c r="E16" s="51">
        <v>52</v>
      </c>
      <c r="F16" s="51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s="53" customFormat="1" ht="4.95" customHeight="1" x14ac:dyDescent="0.25">
      <c r="B17" s="44"/>
      <c r="C17" s="46"/>
      <c r="D17" s="46"/>
      <c r="E17" s="51"/>
      <c r="F17" s="51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spans="1:27" s="38" customFormat="1" ht="15" x14ac:dyDescent="0.25">
      <c r="A18" s="53"/>
      <c r="B18" s="44" t="s">
        <v>95</v>
      </c>
      <c r="C18" s="51" t="s">
        <v>90</v>
      </c>
      <c r="D18" s="51">
        <v>50</v>
      </c>
      <c r="E18" s="45">
        <v>52</v>
      </c>
      <c r="F18" s="51"/>
      <c r="G18" s="3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</row>
    <row r="19" spans="1:27" s="38" customFormat="1" ht="5.4" customHeight="1" x14ac:dyDescent="0.25">
      <c r="A19" s="53"/>
      <c r="B19" s="44"/>
      <c r="C19" s="51"/>
      <c r="D19" s="51"/>
      <c r="E19" s="45"/>
      <c r="F19" s="51"/>
      <c r="G19" s="3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1:27" s="38" customFormat="1" ht="15" x14ac:dyDescent="0.25">
      <c r="A20" s="53"/>
      <c r="B20" s="44" t="s">
        <v>70</v>
      </c>
      <c r="C20" s="65" t="s">
        <v>106</v>
      </c>
      <c r="D20" s="51">
        <v>20</v>
      </c>
      <c r="E20" s="51">
        <v>25</v>
      </c>
      <c r="F20" s="51"/>
      <c r="G20" s="3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spans="1:27" s="38" customFormat="1" ht="10.95" customHeight="1" x14ac:dyDescent="0.25">
      <c r="A21" s="53"/>
      <c r="B21" s="44" t="s">
        <v>97</v>
      </c>
      <c r="C21" s="65" t="s">
        <v>106</v>
      </c>
      <c r="D21" s="51">
        <v>5</v>
      </c>
      <c r="E21" s="51">
        <v>10</v>
      </c>
      <c r="F21" s="51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27" ht="12" customHeight="1" x14ac:dyDescent="0.25">
      <c r="C22" s="66"/>
      <c r="G22" s="51"/>
      <c r="H22" s="47"/>
    </row>
    <row r="23" spans="1:27" ht="15" x14ac:dyDescent="0.25">
      <c r="B23" s="44" t="s">
        <v>71</v>
      </c>
      <c r="C23" s="65" t="s">
        <v>106</v>
      </c>
      <c r="D23" s="51">
        <v>10</v>
      </c>
      <c r="E23" s="51">
        <v>15</v>
      </c>
      <c r="G23" s="51"/>
      <c r="H23" s="47"/>
    </row>
    <row r="24" spans="1:27" ht="4.2" customHeight="1" x14ac:dyDescent="0.25">
      <c r="B24" s="44"/>
      <c r="C24" s="65"/>
      <c r="D24" s="51"/>
      <c r="E24" s="51"/>
      <c r="G24" s="51"/>
      <c r="H24" s="47"/>
    </row>
    <row r="25" spans="1:27" ht="15" customHeight="1" x14ac:dyDescent="0.25">
      <c r="B25" s="44" t="s">
        <v>96</v>
      </c>
      <c r="C25" s="65" t="s">
        <v>106</v>
      </c>
      <c r="D25" s="51">
        <v>45</v>
      </c>
      <c r="E25" s="51">
        <v>52</v>
      </c>
      <c r="G25" s="51"/>
      <c r="H25" s="47"/>
    </row>
    <row r="26" spans="1:27" s="53" customFormat="1" ht="4.95" customHeight="1" x14ac:dyDescent="0.25">
      <c r="B26" s="44"/>
      <c r="C26" s="65"/>
      <c r="D26" s="51"/>
      <c r="E26" s="51"/>
      <c r="F26" s="51"/>
      <c r="G26" s="5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ht="15" x14ac:dyDescent="0.25">
      <c r="B27" s="44" t="s">
        <v>72</v>
      </c>
      <c r="C27" s="65" t="s">
        <v>107</v>
      </c>
      <c r="D27" s="51">
        <v>5</v>
      </c>
      <c r="E27" s="51">
        <v>7</v>
      </c>
      <c r="G27" s="51"/>
      <c r="H27" s="47"/>
    </row>
    <row r="28" spans="1:27" s="53" customFormat="1" ht="5.4" customHeight="1" x14ac:dyDescent="0.25">
      <c r="F28" s="51"/>
      <c r="G28" s="51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15" x14ac:dyDescent="0.25">
      <c r="B29" s="47"/>
      <c r="C29" s="47"/>
      <c r="D29" s="47"/>
      <c r="E29" s="47"/>
      <c r="G29" s="51"/>
      <c r="H29" s="47"/>
    </row>
    <row r="30" spans="1:27" ht="15" x14ac:dyDescent="0.25">
      <c r="A30" s="47"/>
      <c r="B30" s="49" t="s">
        <v>125</v>
      </c>
      <c r="C30" s="47"/>
      <c r="D30" s="82" t="s">
        <v>124</v>
      </c>
      <c r="E30" s="63">
        <f>SUM(E4:E27)</f>
        <v>525</v>
      </c>
      <c r="F30" s="39"/>
      <c r="G30" s="70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</row>
    <row r="31" spans="1:27" ht="15" x14ac:dyDescent="0.25">
      <c r="A31" s="47"/>
      <c r="B31" s="44" t="s">
        <v>113</v>
      </c>
      <c r="C31" s="70" t="s">
        <v>91</v>
      </c>
      <c r="D31" s="51">
        <v>40</v>
      </c>
      <c r="E31" s="51">
        <v>52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7" ht="15" x14ac:dyDescent="0.25">
      <c r="A32" s="47"/>
      <c r="B32" s="44" t="s">
        <v>11</v>
      </c>
      <c r="C32" s="70" t="s">
        <v>98</v>
      </c>
      <c r="D32" s="51">
        <v>5</v>
      </c>
      <c r="E32" s="51">
        <v>8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1:27" ht="15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spans="1:27" ht="15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</row>
    <row r="35" spans="1:27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  <row r="36" spans="1:27" ht="7.5" customHeight="1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</row>
    <row r="37" spans="1:27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</row>
    <row r="38" spans="1:27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</row>
    <row r="39" spans="1:27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</row>
    <row r="40" spans="1:27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</row>
    <row r="41" spans="1:27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5"/>
  <sheetViews>
    <sheetView tabSelected="1" zoomScale="70" zoomScaleNormal="70" workbookViewId="0">
      <selection activeCell="C7" sqref="C7:O17"/>
    </sheetView>
  </sheetViews>
  <sheetFormatPr defaultColWidth="9.109375" defaultRowHeight="13.8" x14ac:dyDescent="0.3"/>
  <cols>
    <col min="1" max="1" width="1.33203125" style="8" customWidth="1"/>
    <col min="2" max="2" width="3.5546875" style="7" customWidth="1"/>
    <col min="3" max="3" width="35.88671875" style="6" customWidth="1"/>
    <col min="4" max="4" width="8.6640625" style="7" customWidth="1"/>
    <col min="5" max="5" width="22.5546875" style="6" customWidth="1"/>
    <col min="6" max="6" width="1.44140625" style="22" customWidth="1"/>
    <col min="7" max="7" width="3.44140625" style="7" customWidth="1"/>
    <col min="8" max="8" width="41.6640625" style="8" customWidth="1"/>
    <col min="9" max="9" width="2.88671875" style="9" customWidth="1"/>
    <col min="10" max="13" width="7.33203125" style="8" customWidth="1"/>
    <col min="14" max="14" width="1.88671875" style="8" customWidth="1"/>
    <col min="15" max="15" width="50.5546875" style="8" customWidth="1"/>
    <col min="16" max="16" width="5" style="8" customWidth="1"/>
    <col min="17" max="16384" width="9.109375" style="8"/>
  </cols>
  <sheetData>
    <row r="1" spans="1:15" ht="23.25" x14ac:dyDescent="0.35">
      <c r="A1" s="7"/>
      <c r="B1" s="9"/>
      <c r="C1" s="21" t="s">
        <v>33</v>
      </c>
      <c r="H1" s="72" t="s">
        <v>111</v>
      </c>
    </row>
    <row r="2" spans="1:15" ht="6.75" customHeight="1" x14ac:dyDescent="0.35">
      <c r="B2" s="23"/>
      <c r="J2" s="9"/>
      <c r="K2" s="9"/>
      <c r="L2" s="9"/>
    </row>
    <row r="3" spans="1:15" x14ac:dyDescent="0.3">
      <c r="C3" s="104" t="s">
        <v>13</v>
      </c>
      <c r="D3" s="14"/>
      <c r="E3" s="14" t="s">
        <v>14</v>
      </c>
      <c r="H3" s="104" t="s">
        <v>12</v>
      </c>
      <c r="I3" s="14"/>
      <c r="J3" s="10">
        <v>5</v>
      </c>
      <c r="K3" s="10">
        <v>6</v>
      </c>
      <c r="L3" s="10">
        <v>7</v>
      </c>
      <c r="M3" s="10">
        <v>8</v>
      </c>
      <c r="O3" s="104" t="s">
        <v>133</v>
      </c>
    </row>
    <row r="4" spans="1:15" ht="15" x14ac:dyDescent="0.25">
      <c r="C4" s="16" t="s">
        <v>16</v>
      </c>
      <c r="D4" s="13"/>
      <c r="E4" s="13"/>
      <c r="F4" s="24"/>
      <c r="H4" s="12" t="s">
        <v>34</v>
      </c>
      <c r="J4" s="57">
        <v>90</v>
      </c>
      <c r="K4" s="57">
        <v>90</v>
      </c>
      <c r="L4" s="57">
        <v>90</v>
      </c>
      <c r="M4" s="57">
        <v>90</v>
      </c>
      <c r="N4" s="53"/>
      <c r="O4" s="56" t="s">
        <v>137</v>
      </c>
    </row>
    <row r="5" spans="1:15" ht="14.4" x14ac:dyDescent="0.3">
      <c r="C5" s="16" t="s">
        <v>18</v>
      </c>
      <c r="D5" s="13"/>
      <c r="E5" s="13"/>
      <c r="F5" s="24"/>
      <c r="H5" s="12" t="s">
        <v>35</v>
      </c>
      <c r="I5" s="13"/>
      <c r="J5" s="57">
        <f>J4</f>
        <v>90</v>
      </c>
      <c r="K5" s="57">
        <f>J5+K4</f>
        <v>180</v>
      </c>
      <c r="L5" s="57">
        <f>K5+L4</f>
        <v>270</v>
      </c>
      <c r="M5" s="57">
        <f>L5+M4</f>
        <v>360</v>
      </c>
      <c r="N5" s="53"/>
      <c r="O5" s="56" t="s">
        <v>175</v>
      </c>
    </row>
    <row r="6" spans="1:15" ht="13.5" x14ac:dyDescent="0.25">
      <c r="C6" s="16" t="s">
        <v>20</v>
      </c>
      <c r="D6" s="13"/>
      <c r="E6" s="13"/>
      <c r="F6" s="25"/>
      <c r="G6" s="15"/>
      <c r="H6" s="12" t="s">
        <v>15</v>
      </c>
      <c r="I6" s="13"/>
      <c r="J6" s="13">
        <v>2</v>
      </c>
      <c r="K6" s="13">
        <v>4</v>
      </c>
      <c r="L6" s="13">
        <v>5</v>
      </c>
      <c r="M6" s="13">
        <v>5</v>
      </c>
      <c r="O6" s="56" t="s">
        <v>134</v>
      </c>
    </row>
    <row r="7" spans="1:15" ht="15" x14ac:dyDescent="0.25">
      <c r="C7" s="17" t="s">
        <v>21</v>
      </c>
      <c r="D7" s="18"/>
      <c r="E7" s="18"/>
      <c r="F7" s="26"/>
      <c r="G7" s="24"/>
      <c r="H7" s="16" t="s">
        <v>81</v>
      </c>
      <c r="I7" s="18"/>
      <c r="J7" s="18">
        <v>2</v>
      </c>
      <c r="K7" s="18">
        <v>3</v>
      </c>
      <c r="L7" s="18">
        <v>4</v>
      </c>
      <c r="M7" s="18">
        <v>4</v>
      </c>
      <c r="N7" s="50"/>
      <c r="O7" s="16" t="s">
        <v>131</v>
      </c>
    </row>
    <row r="8" spans="1:15" ht="13.5" x14ac:dyDescent="0.25">
      <c r="C8" s="16" t="s">
        <v>19</v>
      </c>
      <c r="D8" s="18"/>
      <c r="E8" s="18"/>
      <c r="F8" s="26"/>
      <c r="G8" s="24"/>
      <c r="H8" s="16" t="s">
        <v>19</v>
      </c>
      <c r="I8" s="18"/>
      <c r="J8" s="18">
        <v>0.5</v>
      </c>
      <c r="K8" s="18">
        <v>2</v>
      </c>
      <c r="L8" s="18">
        <v>3</v>
      </c>
      <c r="M8" s="18">
        <v>3</v>
      </c>
      <c r="N8" s="28"/>
      <c r="O8" s="16" t="s">
        <v>135</v>
      </c>
    </row>
    <row r="9" spans="1:15" ht="13.5" x14ac:dyDescent="0.25">
      <c r="C9" s="116"/>
      <c r="D9" s="117"/>
      <c r="E9" s="24"/>
      <c r="F9" s="26"/>
      <c r="G9" s="24"/>
      <c r="H9" s="16" t="s">
        <v>36</v>
      </c>
      <c r="I9" s="18"/>
      <c r="J9" s="18">
        <v>6</v>
      </c>
      <c r="K9" s="18">
        <v>12</v>
      </c>
      <c r="L9" s="18">
        <v>18</v>
      </c>
      <c r="M9" s="18">
        <v>24</v>
      </c>
      <c r="N9" s="28"/>
      <c r="O9" s="16" t="s">
        <v>185</v>
      </c>
    </row>
    <row r="10" spans="1:15" ht="13.5" x14ac:dyDescent="0.25">
      <c r="C10" s="118" t="s">
        <v>16</v>
      </c>
      <c r="D10" s="119" t="s">
        <v>23</v>
      </c>
      <c r="E10" s="119" t="s">
        <v>24</v>
      </c>
      <c r="F10" s="26"/>
      <c r="G10" s="24"/>
      <c r="H10" s="16" t="s">
        <v>37</v>
      </c>
      <c r="I10" s="18"/>
      <c r="J10" s="18">
        <v>1</v>
      </c>
      <c r="K10" s="18">
        <v>2</v>
      </c>
      <c r="L10" s="18">
        <v>3</v>
      </c>
      <c r="M10" s="18">
        <v>3</v>
      </c>
      <c r="N10" s="28"/>
      <c r="O10" s="16" t="s">
        <v>132</v>
      </c>
    </row>
    <row r="11" spans="1:15" ht="15" x14ac:dyDescent="0.25">
      <c r="B11" s="13">
        <v>1</v>
      </c>
      <c r="C11" s="16" t="s">
        <v>25</v>
      </c>
      <c r="D11" s="18">
        <v>5</v>
      </c>
      <c r="E11" s="18"/>
      <c r="F11" s="26"/>
      <c r="G11" s="24"/>
      <c r="H11" s="16" t="s">
        <v>84</v>
      </c>
      <c r="I11" s="18"/>
      <c r="J11" s="18">
        <v>1</v>
      </c>
      <c r="K11" s="18">
        <v>2</v>
      </c>
      <c r="L11" s="18">
        <v>3</v>
      </c>
      <c r="M11" s="18">
        <v>4</v>
      </c>
      <c r="N11" s="50"/>
      <c r="O11" s="16" t="s">
        <v>176</v>
      </c>
    </row>
    <row r="12" spans="1:15" ht="13.5" x14ac:dyDescent="0.25">
      <c r="B12" s="13">
        <v>2</v>
      </c>
      <c r="C12" s="16" t="s">
        <v>38</v>
      </c>
      <c r="D12" s="18">
        <v>5</v>
      </c>
      <c r="E12" s="18"/>
      <c r="F12" s="24"/>
      <c r="G12" s="24"/>
      <c r="H12" s="16" t="s">
        <v>22</v>
      </c>
      <c r="I12" s="18"/>
      <c r="J12" s="18">
        <f>SUM(J6:J11)</f>
        <v>12.5</v>
      </c>
      <c r="K12" s="18">
        <f>SUM(K6:K11)</f>
        <v>25</v>
      </c>
      <c r="L12" s="18">
        <f>SUM(L6:L11)</f>
        <v>36</v>
      </c>
      <c r="M12" s="18">
        <f>SUM(M6:M11)</f>
        <v>43</v>
      </c>
      <c r="N12" s="28"/>
      <c r="O12" s="28"/>
    </row>
    <row r="13" spans="1:15" ht="13.5" x14ac:dyDescent="0.25">
      <c r="B13" s="13">
        <v>3</v>
      </c>
      <c r="C13" s="16" t="s">
        <v>39</v>
      </c>
      <c r="D13" s="18">
        <v>6</v>
      </c>
      <c r="E13" s="18"/>
      <c r="F13" s="25"/>
      <c r="G13" s="120"/>
      <c r="H13" s="28"/>
      <c r="I13" s="121"/>
      <c r="J13" s="28"/>
      <c r="K13" s="28"/>
      <c r="L13" s="28"/>
      <c r="M13" s="28"/>
      <c r="N13" s="28"/>
      <c r="O13" s="28"/>
    </row>
    <row r="14" spans="1:15" ht="13.5" x14ac:dyDescent="0.25">
      <c r="B14" s="13">
        <v>4</v>
      </c>
      <c r="C14" s="16" t="s">
        <v>184</v>
      </c>
      <c r="D14" s="18">
        <v>6</v>
      </c>
      <c r="E14" s="18"/>
      <c r="F14" s="26"/>
      <c r="G14" s="24"/>
      <c r="H14" s="16" t="s">
        <v>26</v>
      </c>
      <c r="I14" s="18"/>
      <c r="J14" s="122">
        <f>J5/(J10+J9)</f>
        <v>12.857142857142858</v>
      </c>
      <c r="K14" s="122">
        <f>K5/(K10+K9)</f>
        <v>12.857142857142858</v>
      </c>
      <c r="L14" s="122">
        <f>L5/(L10+L9)</f>
        <v>12.857142857142858</v>
      </c>
      <c r="M14" s="122">
        <f>M5/(M10+M9)</f>
        <v>13.333333333333334</v>
      </c>
      <c r="N14" s="28"/>
      <c r="O14" s="28"/>
    </row>
    <row r="15" spans="1:15" ht="13.5" x14ac:dyDescent="0.25">
      <c r="B15" s="13">
        <v>5</v>
      </c>
      <c r="C15" s="16" t="s">
        <v>40</v>
      </c>
      <c r="D15" s="18">
        <v>7</v>
      </c>
      <c r="E15" s="18"/>
      <c r="F15" s="26"/>
      <c r="G15" s="24"/>
      <c r="H15" s="16" t="s">
        <v>27</v>
      </c>
      <c r="I15" s="18"/>
      <c r="J15" s="122">
        <f>J5/J12</f>
        <v>7.2</v>
      </c>
      <c r="K15" s="122">
        <f>K5/K12</f>
        <v>7.2</v>
      </c>
      <c r="L15" s="122">
        <f>L5/L12</f>
        <v>7.5</v>
      </c>
      <c r="M15" s="122">
        <f>M5/M12</f>
        <v>8.3720930232558146</v>
      </c>
      <c r="N15" s="28"/>
      <c r="O15" s="28"/>
    </row>
    <row r="16" spans="1:15" ht="15" x14ac:dyDescent="0.25">
      <c r="B16" s="27"/>
      <c r="C16" s="16" t="s">
        <v>41</v>
      </c>
      <c r="D16" s="18">
        <v>5</v>
      </c>
      <c r="E16" s="18"/>
      <c r="F16" s="123"/>
      <c r="G16" s="124"/>
      <c r="H16" s="28"/>
      <c r="I16" s="28"/>
      <c r="J16" s="28"/>
      <c r="K16" s="28"/>
      <c r="L16" s="28"/>
      <c r="M16" s="28"/>
      <c r="N16" s="28"/>
      <c r="O16" s="28"/>
    </row>
    <row r="17" spans="2:15" ht="15" x14ac:dyDescent="0.25">
      <c r="B17" s="27"/>
      <c r="C17" s="28"/>
      <c r="D17" s="28"/>
      <c r="E17" s="28"/>
      <c r="F17" s="26"/>
      <c r="G17" s="24"/>
      <c r="H17" s="118" t="s">
        <v>17</v>
      </c>
      <c r="I17" s="119"/>
      <c r="J17" s="125" t="s">
        <v>24</v>
      </c>
      <c r="K17" s="126"/>
      <c r="L17" s="127"/>
      <c r="M17" s="28"/>
      <c r="N17" s="28"/>
      <c r="O17" s="28"/>
    </row>
    <row r="18" spans="2:15" ht="15" x14ac:dyDescent="0.25">
      <c r="B18" s="9"/>
      <c r="C18" s="104" t="s">
        <v>42</v>
      </c>
      <c r="D18" s="14" t="s">
        <v>23</v>
      </c>
      <c r="E18" s="14" t="s">
        <v>24</v>
      </c>
      <c r="F18" s="26"/>
      <c r="G18" s="13">
        <v>1</v>
      </c>
      <c r="H18" s="12" t="s">
        <v>43</v>
      </c>
      <c r="I18" s="13">
        <v>5</v>
      </c>
      <c r="J18" s="111"/>
      <c r="K18" s="112"/>
      <c r="L18" s="113"/>
    </row>
    <row r="19" spans="2:15" ht="15" x14ac:dyDescent="0.25">
      <c r="B19" s="13">
        <v>1</v>
      </c>
      <c r="C19" s="12" t="s">
        <v>44</v>
      </c>
      <c r="D19" s="13">
        <v>5</v>
      </c>
      <c r="E19" s="13"/>
      <c r="F19" s="26"/>
      <c r="G19" s="13">
        <v>2</v>
      </c>
      <c r="H19" s="12" t="s">
        <v>28</v>
      </c>
      <c r="I19" s="13">
        <v>5</v>
      </c>
      <c r="J19" s="111"/>
      <c r="K19" s="112"/>
      <c r="L19" s="113"/>
    </row>
    <row r="20" spans="2:15" ht="15" x14ac:dyDescent="0.25">
      <c r="B20" s="13">
        <v>2</v>
      </c>
      <c r="C20" s="12" t="s">
        <v>45</v>
      </c>
      <c r="D20" s="13">
        <v>5</v>
      </c>
      <c r="E20" s="13"/>
      <c r="F20" s="26"/>
      <c r="G20" s="13">
        <v>3</v>
      </c>
      <c r="H20" s="12" t="s">
        <v>46</v>
      </c>
      <c r="I20" s="13">
        <v>6</v>
      </c>
      <c r="J20" s="111"/>
      <c r="K20" s="112"/>
      <c r="L20" s="113"/>
    </row>
    <row r="21" spans="2:15" ht="15" x14ac:dyDescent="0.25">
      <c r="B21" s="13">
        <v>3</v>
      </c>
      <c r="C21" s="12" t="s">
        <v>47</v>
      </c>
      <c r="D21" s="13">
        <v>5</v>
      </c>
      <c r="E21" s="13"/>
      <c r="F21" s="28"/>
      <c r="G21" s="13">
        <v>4</v>
      </c>
      <c r="H21" s="56" t="s">
        <v>114</v>
      </c>
      <c r="I21" s="13">
        <v>6</v>
      </c>
      <c r="J21" s="111"/>
      <c r="K21" s="112"/>
      <c r="L21" s="113"/>
    </row>
    <row r="22" spans="2:15" ht="13.5" x14ac:dyDescent="0.25">
      <c r="B22" s="13">
        <v>4</v>
      </c>
      <c r="C22" s="12" t="s">
        <v>49</v>
      </c>
      <c r="D22" s="13">
        <v>5</v>
      </c>
      <c r="E22" s="13"/>
      <c r="F22" s="25"/>
    </row>
    <row r="23" spans="2:15" ht="15" x14ac:dyDescent="0.25">
      <c r="B23" s="13">
        <v>5</v>
      </c>
      <c r="C23" s="12" t="s">
        <v>48</v>
      </c>
      <c r="D23" s="13">
        <v>5</v>
      </c>
      <c r="E23" s="13"/>
      <c r="F23" s="25"/>
      <c r="G23" s="11"/>
      <c r="H23" s="104" t="s">
        <v>19</v>
      </c>
      <c r="I23" s="14"/>
      <c r="J23" s="111" t="s">
        <v>24</v>
      </c>
      <c r="K23" s="112"/>
      <c r="L23" s="113"/>
    </row>
    <row r="24" spans="2:15" ht="15" x14ac:dyDescent="0.25">
      <c r="B24" s="13">
        <v>6</v>
      </c>
      <c r="C24" s="12" t="s">
        <v>118</v>
      </c>
      <c r="D24" s="13">
        <v>5</v>
      </c>
      <c r="E24" s="13"/>
      <c r="F24" s="25"/>
      <c r="G24" s="13">
        <v>1</v>
      </c>
      <c r="H24" s="12" t="s">
        <v>78</v>
      </c>
      <c r="I24" s="13">
        <v>5</v>
      </c>
      <c r="J24" s="111"/>
      <c r="K24" s="112"/>
      <c r="L24" s="113"/>
    </row>
    <row r="25" spans="2:15" ht="15" x14ac:dyDescent="0.25">
      <c r="B25" s="13">
        <v>7</v>
      </c>
      <c r="C25" s="12" t="s">
        <v>29</v>
      </c>
      <c r="D25" s="13">
        <v>5</v>
      </c>
      <c r="E25" s="57"/>
      <c r="F25" s="25"/>
      <c r="G25" s="13">
        <v>2</v>
      </c>
      <c r="H25" s="29" t="s">
        <v>110</v>
      </c>
      <c r="I25" s="13">
        <v>6</v>
      </c>
      <c r="J25" s="111"/>
      <c r="K25" s="112"/>
      <c r="L25" s="113"/>
    </row>
    <row r="26" spans="2:15" ht="15" x14ac:dyDescent="0.25">
      <c r="B26" s="13">
        <v>8</v>
      </c>
      <c r="C26" s="56" t="s">
        <v>50</v>
      </c>
      <c r="D26" s="13">
        <v>5</v>
      </c>
      <c r="E26" s="13"/>
      <c r="F26" s="25"/>
      <c r="G26" s="18">
        <v>3</v>
      </c>
      <c r="H26" s="29" t="s">
        <v>110</v>
      </c>
      <c r="I26" s="18">
        <v>7</v>
      </c>
      <c r="J26" s="111"/>
      <c r="K26" s="112"/>
      <c r="L26" s="113"/>
    </row>
    <row r="27" spans="2:15" ht="13.5" x14ac:dyDescent="0.25">
      <c r="B27" s="13">
        <v>9</v>
      </c>
      <c r="C27" s="56" t="s">
        <v>51</v>
      </c>
      <c r="D27" s="13">
        <v>6</v>
      </c>
      <c r="E27" s="13"/>
      <c r="F27" s="26"/>
      <c r="G27" s="9"/>
      <c r="I27" s="8"/>
      <c r="N27" s="30"/>
    </row>
    <row r="28" spans="2:15" ht="15" x14ac:dyDescent="0.25">
      <c r="B28" s="13">
        <v>10</v>
      </c>
      <c r="C28" s="56" t="s">
        <v>53</v>
      </c>
      <c r="D28" s="13">
        <v>6</v>
      </c>
      <c r="E28" s="13"/>
      <c r="F28" s="26"/>
      <c r="G28" s="15"/>
      <c r="H28" s="104" t="s">
        <v>30</v>
      </c>
      <c r="I28" s="14"/>
      <c r="J28" s="111" t="s">
        <v>24</v>
      </c>
      <c r="K28" s="112"/>
      <c r="L28" s="113"/>
    </row>
    <row r="29" spans="2:15" ht="15" x14ac:dyDescent="0.25">
      <c r="B29" s="13">
        <v>11</v>
      </c>
      <c r="C29" s="56" t="s">
        <v>57</v>
      </c>
      <c r="D29" s="13">
        <v>6</v>
      </c>
      <c r="E29" s="13"/>
      <c r="F29" s="26"/>
      <c r="G29" s="13">
        <v>1</v>
      </c>
      <c r="H29" s="12" t="s">
        <v>52</v>
      </c>
      <c r="I29" s="13">
        <v>5</v>
      </c>
      <c r="J29" s="111"/>
      <c r="K29" s="112"/>
      <c r="L29" s="113"/>
    </row>
    <row r="30" spans="2:15" ht="15" x14ac:dyDescent="0.25">
      <c r="B30" s="13">
        <v>12</v>
      </c>
      <c r="C30" s="56" t="s">
        <v>56</v>
      </c>
      <c r="D30" s="13">
        <v>6</v>
      </c>
      <c r="E30" s="13"/>
      <c r="F30" s="26"/>
      <c r="G30" s="13">
        <v>2</v>
      </c>
      <c r="H30" s="12" t="s">
        <v>54</v>
      </c>
      <c r="I30" s="13">
        <v>6</v>
      </c>
      <c r="J30" s="111"/>
      <c r="K30" s="112"/>
      <c r="L30" s="113"/>
    </row>
    <row r="31" spans="2:15" ht="15" x14ac:dyDescent="0.25">
      <c r="B31" s="13">
        <v>13</v>
      </c>
      <c r="C31" s="56" t="s">
        <v>117</v>
      </c>
      <c r="D31" s="13">
        <v>6</v>
      </c>
      <c r="E31" s="57"/>
      <c r="F31" s="26"/>
      <c r="G31" s="13">
        <v>3</v>
      </c>
      <c r="H31" s="12" t="s">
        <v>55</v>
      </c>
      <c r="I31" s="13">
        <v>7</v>
      </c>
      <c r="J31" s="111"/>
      <c r="K31" s="112"/>
      <c r="L31" s="113"/>
    </row>
    <row r="32" spans="2:15" ht="15" x14ac:dyDescent="0.25">
      <c r="B32" s="13">
        <v>14</v>
      </c>
      <c r="C32" s="56" t="s">
        <v>31</v>
      </c>
      <c r="D32" s="13">
        <v>6</v>
      </c>
      <c r="E32" s="13"/>
      <c r="F32" s="26"/>
      <c r="G32" s="13">
        <v>4</v>
      </c>
      <c r="H32" s="12" t="s">
        <v>58</v>
      </c>
      <c r="I32" s="13">
        <v>8</v>
      </c>
      <c r="J32" s="111"/>
      <c r="K32" s="112"/>
      <c r="L32" s="113"/>
    </row>
    <row r="33" spans="2:12" ht="13.5" x14ac:dyDescent="0.25">
      <c r="B33" s="13">
        <v>15</v>
      </c>
      <c r="C33" s="56" t="s">
        <v>59</v>
      </c>
      <c r="D33" s="13">
        <v>7</v>
      </c>
      <c r="E33" s="13"/>
      <c r="F33" s="26"/>
      <c r="G33" s="55"/>
    </row>
    <row r="34" spans="2:12" ht="13.5" x14ac:dyDescent="0.25">
      <c r="B34" s="13">
        <v>16</v>
      </c>
      <c r="C34" s="56" t="s">
        <v>60</v>
      </c>
      <c r="D34" s="13">
        <v>7</v>
      </c>
      <c r="E34" s="13"/>
      <c r="F34" s="26"/>
    </row>
    <row r="35" spans="2:12" ht="13.5" x14ac:dyDescent="0.25">
      <c r="B35" s="13">
        <v>17</v>
      </c>
      <c r="C35" s="56" t="s">
        <v>61</v>
      </c>
      <c r="D35" s="13">
        <v>7</v>
      </c>
      <c r="E35" s="13"/>
      <c r="F35" s="26"/>
      <c r="G35" s="9"/>
      <c r="H35" s="20" t="s">
        <v>159</v>
      </c>
    </row>
    <row r="36" spans="2:12" ht="13.5" x14ac:dyDescent="0.25">
      <c r="B36" s="13">
        <v>18</v>
      </c>
      <c r="C36" s="56" t="s">
        <v>63</v>
      </c>
      <c r="D36" s="13">
        <v>7</v>
      </c>
      <c r="E36" s="13"/>
      <c r="F36" s="26"/>
      <c r="H36" s="13" t="s">
        <v>24</v>
      </c>
      <c r="K36" s="19"/>
      <c r="L36" s="19"/>
    </row>
    <row r="37" spans="2:12" x14ac:dyDescent="0.3">
      <c r="B37" s="13">
        <v>19</v>
      </c>
      <c r="C37" s="56" t="s">
        <v>62</v>
      </c>
      <c r="D37" s="13">
        <v>7</v>
      </c>
      <c r="E37" s="13"/>
      <c r="F37" s="26"/>
      <c r="H37" s="12"/>
      <c r="K37" s="19"/>
      <c r="L37" s="19"/>
    </row>
    <row r="38" spans="2:12" x14ac:dyDescent="0.3">
      <c r="B38" s="13">
        <v>20</v>
      </c>
      <c r="C38" s="56" t="s">
        <v>116</v>
      </c>
      <c r="D38" s="13">
        <v>7</v>
      </c>
      <c r="E38" s="13"/>
      <c r="F38" s="26"/>
      <c r="G38" s="9"/>
      <c r="H38" s="12"/>
    </row>
    <row r="39" spans="2:12" x14ac:dyDescent="0.3">
      <c r="B39" s="13">
        <v>21</v>
      </c>
      <c r="C39" s="56" t="s">
        <v>32</v>
      </c>
      <c r="D39" s="57">
        <v>7</v>
      </c>
      <c r="E39" s="57"/>
      <c r="F39" s="26"/>
      <c r="G39" s="9"/>
      <c r="H39" s="12"/>
    </row>
    <row r="40" spans="2:12" x14ac:dyDescent="0.3">
      <c r="B40" s="13">
        <v>22</v>
      </c>
      <c r="C40" s="12" t="s">
        <v>64</v>
      </c>
      <c r="D40" s="13">
        <v>8</v>
      </c>
      <c r="E40" s="13"/>
      <c r="F40" s="26"/>
      <c r="G40" s="9"/>
    </row>
    <row r="41" spans="2:12" x14ac:dyDescent="0.3">
      <c r="B41" s="13">
        <v>23</v>
      </c>
      <c r="C41" s="12" t="s">
        <v>65</v>
      </c>
      <c r="D41" s="13">
        <v>8</v>
      </c>
      <c r="E41" s="57"/>
      <c r="F41" s="26"/>
      <c r="G41" s="9"/>
    </row>
    <row r="42" spans="2:12" x14ac:dyDescent="0.3">
      <c r="B42" s="13">
        <v>24</v>
      </c>
      <c r="C42" s="12" t="s">
        <v>66</v>
      </c>
      <c r="D42" s="13">
        <v>8</v>
      </c>
      <c r="E42" s="13"/>
      <c r="F42" s="26"/>
    </row>
    <row r="43" spans="2:12" x14ac:dyDescent="0.3">
      <c r="B43" s="13">
        <v>25</v>
      </c>
      <c r="C43" s="12" t="s">
        <v>67</v>
      </c>
      <c r="D43" s="18">
        <v>8</v>
      </c>
      <c r="E43" s="13"/>
      <c r="F43" s="26"/>
    </row>
    <row r="44" spans="2:12" x14ac:dyDescent="0.3">
      <c r="B44" s="13">
        <v>26</v>
      </c>
      <c r="C44" s="12" t="s">
        <v>68</v>
      </c>
      <c r="D44" s="13">
        <v>8</v>
      </c>
      <c r="E44" s="13"/>
      <c r="F44" s="28"/>
      <c r="G44" s="9"/>
      <c r="I44" s="8"/>
    </row>
    <row r="45" spans="2:12" x14ac:dyDescent="0.3">
      <c r="B45" s="57">
        <v>27</v>
      </c>
      <c r="C45" s="16" t="s">
        <v>115</v>
      </c>
      <c r="D45" s="57">
        <v>8</v>
      </c>
      <c r="E45" s="13"/>
    </row>
  </sheetData>
  <mergeCells count="14">
    <mergeCell ref="J23:L23"/>
    <mergeCell ref="J17:L17"/>
    <mergeCell ref="J18:L18"/>
    <mergeCell ref="J19:L19"/>
    <mergeCell ref="J20:L20"/>
    <mergeCell ref="J21:L21"/>
    <mergeCell ref="J31:L31"/>
    <mergeCell ref="J32:L32"/>
    <mergeCell ref="J24:L24"/>
    <mergeCell ref="J25:L25"/>
    <mergeCell ref="J26:L26"/>
    <mergeCell ref="J28:L28"/>
    <mergeCell ref="J29:L29"/>
    <mergeCell ref="J30:L30"/>
  </mergeCells>
  <pageMargins left="0.7" right="0.7" top="0.75" bottom="0.75" header="0.3" footer="0.3"/>
  <pageSetup orientation="portrait" r:id="rId1"/>
  <ignoredErrors>
    <ignoredError sqref="J12:M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H32"/>
  <sheetViews>
    <sheetView topLeftCell="A10" zoomScale="75" zoomScaleNormal="75" workbookViewId="0">
      <selection activeCell="N31" sqref="N31"/>
    </sheetView>
  </sheetViews>
  <sheetFormatPr defaultColWidth="9.109375" defaultRowHeight="20.100000000000001" customHeight="1" x14ac:dyDescent="0.3"/>
  <cols>
    <col min="1" max="1" width="0.5546875" style="53" customWidth="1"/>
    <col min="2" max="2" width="8.109375" style="53" customWidth="1"/>
    <col min="3" max="3" width="5.109375" style="73" customWidth="1"/>
    <col min="4" max="4" width="7.88671875" style="73" customWidth="1"/>
    <col min="5" max="5" width="2" style="73" customWidth="1"/>
    <col min="6" max="6" width="15.109375" style="1" customWidth="1"/>
    <col min="7" max="7" width="0.88671875" style="1" customWidth="1"/>
    <col min="8" max="8" width="15.33203125" style="1" customWidth="1"/>
    <col min="9" max="9" width="0.5546875" style="1" customWidth="1"/>
    <col min="10" max="10" width="15.6640625" style="1" customWidth="1"/>
    <col min="11" max="11" width="0.88671875" style="1" customWidth="1"/>
    <col min="12" max="12" width="14.5546875" style="1" customWidth="1"/>
    <col min="13" max="13" width="0.6640625" style="64" customWidth="1"/>
    <col min="14" max="14" width="8.6640625" style="64" customWidth="1"/>
    <col min="15" max="15" width="9" style="64" customWidth="1"/>
    <col min="16" max="16" width="8.44140625" style="64" customWidth="1"/>
    <col min="17" max="17" width="8.33203125" style="53" customWidth="1"/>
    <col min="18" max="18" width="1.33203125" style="53" customWidth="1"/>
    <col min="19" max="19" width="15.6640625" style="53" customWidth="1"/>
    <col min="20" max="26" width="5.109375" style="53" customWidth="1"/>
    <col min="27" max="27" width="6.44140625" style="53" customWidth="1"/>
    <col min="28" max="16384" width="9.109375" style="53"/>
  </cols>
  <sheetData>
    <row r="1" spans="1:34" ht="8.4" customHeight="1" x14ac:dyDescent="0.25">
      <c r="A1" s="66">
        <v>0</v>
      </c>
    </row>
    <row r="2" spans="1:34" ht="20.100000000000001" customHeight="1" x14ac:dyDescent="0.45">
      <c r="B2" s="2" t="s">
        <v>136</v>
      </c>
    </row>
    <row r="3" spans="1:34" ht="20.100000000000001" customHeight="1" x14ac:dyDescent="0.25">
      <c r="B3" s="54"/>
      <c r="F3" s="83" t="s">
        <v>0</v>
      </c>
      <c r="H3" s="83" t="s">
        <v>3</v>
      </c>
      <c r="J3" s="83" t="s">
        <v>154</v>
      </c>
    </row>
    <row r="4" spans="1:34" ht="13.2" customHeight="1" x14ac:dyDescent="0.3">
      <c r="B4" s="74">
        <v>0.30208333333333331</v>
      </c>
      <c r="C4" s="79">
        <v>1.3888888888888888E-2</v>
      </c>
      <c r="D4" s="74">
        <f>B4+C4</f>
        <v>0.31597222222222221</v>
      </c>
      <c r="F4" s="89" t="s">
        <v>143</v>
      </c>
      <c r="G4" s="86"/>
      <c r="H4" s="58" t="s">
        <v>143</v>
      </c>
      <c r="I4" s="86"/>
      <c r="J4" s="84" t="s">
        <v>143</v>
      </c>
      <c r="L4" s="114" t="s">
        <v>112</v>
      </c>
      <c r="O4" s="1"/>
      <c r="AA4" s="78"/>
      <c r="AB4" s="78"/>
      <c r="AC4" s="78"/>
      <c r="AD4" s="78"/>
      <c r="AE4" s="78"/>
      <c r="AF4" s="78"/>
      <c r="AG4" s="78"/>
      <c r="AH4" s="78"/>
    </row>
    <row r="5" spans="1:34" ht="9.6" customHeight="1" x14ac:dyDescent="0.3">
      <c r="B5" s="75">
        <f>D4</f>
        <v>0.31597222222222221</v>
      </c>
      <c r="C5" s="80">
        <v>6.9444444444444441E-3</v>
      </c>
      <c r="D5" s="75">
        <f>B5+C5</f>
        <v>0.32291666666666663</v>
      </c>
      <c r="F5" s="89" t="s">
        <v>144</v>
      </c>
      <c r="H5" s="58" t="s">
        <v>92</v>
      </c>
      <c r="J5" s="84" t="s">
        <v>92</v>
      </c>
      <c r="L5" s="115"/>
    </row>
    <row r="6" spans="1:34" ht="3.6" customHeight="1" x14ac:dyDescent="0.25">
      <c r="B6" s="76"/>
      <c r="C6" s="81"/>
      <c r="D6" s="76"/>
      <c r="R6" s="100"/>
      <c r="S6" s="91"/>
      <c r="T6" s="91"/>
      <c r="U6" s="91"/>
      <c r="V6" s="91"/>
      <c r="W6" s="91"/>
      <c r="X6" s="91"/>
      <c r="Y6" s="91"/>
    </row>
    <row r="7" spans="1:34" ht="20.100000000000001" customHeight="1" x14ac:dyDescent="0.25">
      <c r="B7" s="74">
        <f>D5</f>
        <v>0.32291666666666663</v>
      </c>
      <c r="C7" s="79">
        <v>3.6111111111111115E-2</v>
      </c>
      <c r="D7" s="74">
        <f>B7+C7</f>
        <v>0.35902777777777772</v>
      </c>
      <c r="F7" s="105" t="s">
        <v>167</v>
      </c>
      <c r="G7" s="87"/>
      <c r="H7" s="61" t="s">
        <v>8</v>
      </c>
      <c r="J7" s="84" t="s">
        <v>1</v>
      </c>
      <c r="L7" s="62" t="s">
        <v>123</v>
      </c>
      <c r="N7" s="58" t="s">
        <v>88</v>
      </c>
      <c r="T7" s="90" t="s">
        <v>145</v>
      </c>
      <c r="U7" s="94" t="s">
        <v>146</v>
      </c>
      <c r="V7" s="95" t="s">
        <v>147</v>
      </c>
      <c r="W7" s="96" t="s">
        <v>5</v>
      </c>
      <c r="X7" s="97" t="s">
        <v>148</v>
      </c>
      <c r="Y7" s="98" t="s">
        <v>149</v>
      </c>
      <c r="Z7" s="99" t="s">
        <v>150</v>
      </c>
      <c r="AA7" s="88" t="s">
        <v>2</v>
      </c>
    </row>
    <row r="8" spans="1:34" ht="3.6" customHeight="1" x14ac:dyDescent="0.25">
      <c r="B8" s="76"/>
      <c r="C8" s="81"/>
      <c r="D8" s="76"/>
    </row>
    <row r="9" spans="1:34" ht="20.100000000000001" customHeight="1" x14ac:dyDescent="0.25">
      <c r="B9" s="74">
        <f>D7</f>
        <v>0.35902777777777772</v>
      </c>
      <c r="C9" s="79">
        <v>3.6111111111111115E-2</v>
      </c>
      <c r="D9" s="74">
        <f>B9+C9</f>
        <v>0.39513888888888882</v>
      </c>
      <c r="F9" s="59" t="s">
        <v>168</v>
      </c>
      <c r="H9" s="84" t="s">
        <v>1</v>
      </c>
      <c r="J9" s="61" t="s">
        <v>8</v>
      </c>
      <c r="L9" s="62" t="s">
        <v>122</v>
      </c>
      <c r="N9" s="58" t="s">
        <v>139</v>
      </c>
      <c r="S9" s="102" t="s">
        <v>151</v>
      </c>
      <c r="T9" s="91">
        <v>208</v>
      </c>
      <c r="U9" s="91">
        <f>52*4</f>
        <v>208</v>
      </c>
      <c r="V9" s="91">
        <v>208</v>
      </c>
      <c r="W9" s="91">
        <f>5*52</f>
        <v>260</v>
      </c>
      <c r="X9" s="91">
        <v>0</v>
      </c>
      <c r="Y9" s="91">
        <f>3*52</f>
        <v>156</v>
      </c>
      <c r="Z9" s="91">
        <f>4*52</f>
        <v>208</v>
      </c>
      <c r="AA9" s="91">
        <f>52*4</f>
        <v>208</v>
      </c>
    </row>
    <row r="10" spans="1:34" ht="3.6" customHeight="1" x14ac:dyDescent="0.25">
      <c r="B10" s="76"/>
      <c r="C10" s="81"/>
      <c r="D10" s="74"/>
      <c r="F10" s="78"/>
      <c r="G10" s="78"/>
      <c r="H10" s="78"/>
      <c r="I10" s="78"/>
      <c r="J10" s="78"/>
      <c r="K10" s="78"/>
      <c r="L10" s="78"/>
      <c r="M10" s="65"/>
      <c r="N10" s="65"/>
      <c r="O10" s="65"/>
      <c r="S10" s="49"/>
      <c r="AA10" s="110"/>
    </row>
    <row r="11" spans="1:34" ht="10.199999999999999" customHeight="1" x14ac:dyDescent="0.25">
      <c r="B11" s="74">
        <f>D9</f>
        <v>0.39513888888888882</v>
      </c>
      <c r="C11" s="79">
        <v>1.0416666666666666E-2</v>
      </c>
      <c r="D11" s="74">
        <f>B11+C11</f>
        <v>0.4055555555555555</v>
      </c>
      <c r="E11" s="48"/>
      <c r="F11" s="59" t="s">
        <v>87</v>
      </c>
      <c r="H11" s="84" t="s">
        <v>87</v>
      </c>
      <c r="J11" s="61" t="s">
        <v>87</v>
      </c>
      <c r="L11" s="62" t="s">
        <v>87</v>
      </c>
      <c r="S11" s="103" t="s">
        <v>152</v>
      </c>
      <c r="T11" s="78">
        <v>52</v>
      </c>
      <c r="U11" s="78">
        <f>35+15</f>
        <v>50</v>
      </c>
      <c r="V11" s="78">
        <v>15</v>
      </c>
      <c r="W11" s="78">
        <v>15</v>
      </c>
      <c r="X11" s="78">
        <v>15</v>
      </c>
      <c r="Y11" s="78">
        <v>52</v>
      </c>
      <c r="Z11" s="78">
        <f>52+35</f>
        <v>87</v>
      </c>
      <c r="AA11" s="91">
        <v>52</v>
      </c>
      <c r="AB11" s="109" t="s">
        <v>181</v>
      </c>
    </row>
    <row r="12" spans="1:34" ht="3" customHeight="1" x14ac:dyDescent="0.25">
      <c r="B12" s="76"/>
      <c r="C12" s="81"/>
      <c r="D12" s="76"/>
      <c r="F12" s="78"/>
      <c r="G12" s="78"/>
      <c r="H12" s="78"/>
      <c r="I12" s="78"/>
      <c r="J12" s="78"/>
      <c r="K12" s="78"/>
      <c r="L12" s="78"/>
      <c r="M12" s="65"/>
      <c r="N12" s="65"/>
      <c r="S12" s="49"/>
      <c r="AA12" s="110"/>
    </row>
    <row r="13" spans="1:34" ht="20.100000000000001" customHeight="1" x14ac:dyDescent="0.25">
      <c r="B13" s="74">
        <f>D11</f>
        <v>0.4055555555555555</v>
      </c>
      <c r="C13" s="79">
        <v>3.6111111111111115E-2</v>
      </c>
      <c r="D13" s="74">
        <f>B13+C13</f>
        <v>0.4416666666666666</v>
      </c>
      <c r="F13" s="60" t="s">
        <v>169</v>
      </c>
      <c r="H13" s="107" t="s">
        <v>167</v>
      </c>
      <c r="J13" s="106" t="s">
        <v>167</v>
      </c>
      <c r="N13" s="58" t="s">
        <v>140</v>
      </c>
      <c r="S13" s="102" t="s">
        <v>155</v>
      </c>
      <c r="T13" s="91">
        <v>0</v>
      </c>
      <c r="U13" s="91">
        <v>52</v>
      </c>
      <c r="V13" s="91">
        <v>0</v>
      </c>
      <c r="W13" s="91">
        <v>0</v>
      </c>
      <c r="X13" s="91">
        <f>3*52</f>
        <v>156</v>
      </c>
      <c r="Y13" s="91">
        <v>0</v>
      </c>
      <c r="Z13" s="91">
        <f>2*52</f>
        <v>104</v>
      </c>
      <c r="AA13" s="110"/>
    </row>
    <row r="14" spans="1:34" ht="3" customHeight="1" x14ac:dyDescent="0.25">
      <c r="S14" s="102"/>
      <c r="T14" s="91"/>
      <c r="U14" s="91"/>
      <c r="V14" s="91"/>
      <c r="W14" s="91"/>
      <c r="X14" s="91"/>
      <c r="Y14" s="91"/>
      <c r="Z14" s="91"/>
      <c r="AA14" s="110"/>
    </row>
    <row r="15" spans="1:34" ht="20.100000000000001" customHeight="1" x14ac:dyDescent="0.25">
      <c r="B15" s="74">
        <f>D13</f>
        <v>0.4416666666666666</v>
      </c>
      <c r="C15" s="79">
        <v>3.6111111111111115E-2</v>
      </c>
      <c r="D15" s="74">
        <f>B15+C15</f>
        <v>0.47777777777777769</v>
      </c>
      <c r="F15" s="60" t="s">
        <v>7</v>
      </c>
      <c r="H15" s="59" t="s">
        <v>170</v>
      </c>
      <c r="J15" s="85" t="s">
        <v>6</v>
      </c>
      <c r="L15" s="62" t="s">
        <v>121</v>
      </c>
      <c r="N15" s="58" t="s">
        <v>139</v>
      </c>
      <c r="S15" s="102" t="s">
        <v>164</v>
      </c>
      <c r="T15" s="91">
        <v>52</v>
      </c>
      <c r="U15" s="91">
        <v>0</v>
      </c>
      <c r="V15" s="91">
        <f>52*2</f>
        <v>104</v>
      </c>
      <c r="W15" s="91">
        <v>52</v>
      </c>
      <c r="X15" s="91">
        <f>35+52+52</f>
        <v>139</v>
      </c>
      <c r="Y15" s="91">
        <v>104</v>
      </c>
      <c r="Z15" s="91">
        <v>0</v>
      </c>
      <c r="AA15" s="91">
        <f>52</f>
        <v>52</v>
      </c>
      <c r="AB15" s="109" t="s">
        <v>180</v>
      </c>
    </row>
    <row r="16" spans="1:34" ht="3" customHeight="1" x14ac:dyDescent="0.25">
      <c r="B16" s="76"/>
      <c r="C16" s="81"/>
      <c r="D16" s="76"/>
      <c r="S16" s="102"/>
      <c r="T16" s="91"/>
      <c r="U16" s="91"/>
      <c r="V16" s="91"/>
      <c r="W16" s="91"/>
      <c r="X16" s="91"/>
      <c r="Y16" s="91"/>
      <c r="Z16" s="91"/>
      <c r="AA16" s="110"/>
    </row>
    <row r="17" spans="2:27" ht="20.100000000000001" customHeight="1" x14ac:dyDescent="0.25">
      <c r="B17" s="74">
        <f>D15</f>
        <v>0.47777777777777769</v>
      </c>
      <c r="C17" s="79">
        <v>3.6111111111111115E-2</v>
      </c>
      <c r="D17" s="74">
        <f>B17+C17</f>
        <v>0.51388888888888884</v>
      </c>
      <c r="F17" s="61" t="s">
        <v>8</v>
      </c>
      <c r="H17" s="59" t="s">
        <v>169</v>
      </c>
      <c r="J17" s="60" t="s">
        <v>7</v>
      </c>
      <c r="L17" s="84" t="s">
        <v>120</v>
      </c>
      <c r="N17" s="58" t="s">
        <v>140</v>
      </c>
      <c r="S17" s="102" t="s">
        <v>163</v>
      </c>
      <c r="T17" s="91">
        <f t="shared" ref="T17:Z17" si="0">SUM(T9:T15)</f>
        <v>312</v>
      </c>
      <c r="U17" s="91">
        <f t="shared" si="0"/>
        <v>310</v>
      </c>
      <c r="V17" s="91">
        <f t="shared" si="0"/>
        <v>327</v>
      </c>
      <c r="W17" s="91">
        <f t="shared" si="0"/>
        <v>327</v>
      </c>
      <c r="X17" s="91">
        <f t="shared" si="0"/>
        <v>310</v>
      </c>
      <c r="Y17" s="91">
        <f t="shared" si="0"/>
        <v>312</v>
      </c>
      <c r="Z17" s="91">
        <f t="shared" si="0"/>
        <v>399</v>
      </c>
      <c r="AA17" s="91">
        <f>SUM(AA9:AA15)</f>
        <v>312</v>
      </c>
    </row>
    <row r="18" spans="2:27" ht="3.6" customHeight="1" x14ac:dyDescent="0.25">
      <c r="B18" s="76"/>
      <c r="C18" s="81"/>
      <c r="D18" s="76"/>
      <c r="F18" s="78"/>
      <c r="H18" s="78"/>
      <c r="S18" s="102"/>
      <c r="T18" s="91"/>
      <c r="U18" s="91"/>
      <c r="V18" s="91"/>
      <c r="W18" s="91"/>
      <c r="X18" s="91"/>
      <c r="Y18" s="91"/>
      <c r="Z18" s="91"/>
      <c r="AA18" s="110"/>
    </row>
    <row r="19" spans="2:27" ht="20.100000000000001" customHeight="1" x14ac:dyDescent="0.25">
      <c r="B19" s="74">
        <f>D17</f>
        <v>0.51388888888888884</v>
      </c>
      <c r="C19" s="79">
        <v>3.6111111111111115E-2</v>
      </c>
      <c r="D19" s="74">
        <f>B19+C19</f>
        <v>0.54999999999999993</v>
      </c>
      <c r="F19" s="60" t="s">
        <v>138</v>
      </c>
      <c r="H19" s="85" t="s">
        <v>85</v>
      </c>
      <c r="J19" s="92" t="s">
        <v>141</v>
      </c>
      <c r="N19" s="62" t="s">
        <v>177</v>
      </c>
      <c r="O19" s="61" t="s">
        <v>177</v>
      </c>
      <c r="S19" s="102" t="s">
        <v>165</v>
      </c>
      <c r="T19" s="101">
        <f t="shared" ref="T19:AA19" si="1">T17/60</f>
        <v>5.2</v>
      </c>
      <c r="U19" s="101">
        <f t="shared" si="1"/>
        <v>5.166666666666667</v>
      </c>
      <c r="V19" s="101">
        <f t="shared" si="1"/>
        <v>5.45</v>
      </c>
      <c r="W19" s="101">
        <f t="shared" si="1"/>
        <v>5.45</v>
      </c>
      <c r="X19" s="101">
        <f t="shared" si="1"/>
        <v>5.166666666666667</v>
      </c>
      <c r="Y19" s="101">
        <f t="shared" si="1"/>
        <v>5.2</v>
      </c>
      <c r="Z19" s="101">
        <f t="shared" si="1"/>
        <v>6.65</v>
      </c>
      <c r="AA19" s="101">
        <f t="shared" si="1"/>
        <v>5.2</v>
      </c>
    </row>
    <row r="20" spans="2:27" ht="5.4" customHeight="1" x14ac:dyDescent="0.25">
      <c r="B20" s="76"/>
      <c r="C20" s="81"/>
      <c r="D20" s="76"/>
      <c r="AA20" s="110"/>
    </row>
    <row r="21" spans="2:27" ht="20.100000000000001" customHeight="1" x14ac:dyDescent="0.25">
      <c r="B21" s="74">
        <f>D19</f>
        <v>0.54999999999999993</v>
      </c>
      <c r="C21" s="79">
        <v>3.6111111111111115E-2</v>
      </c>
      <c r="D21" s="74">
        <f>B21+C21</f>
        <v>0.58611111111111103</v>
      </c>
      <c r="F21" s="88" t="s">
        <v>2</v>
      </c>
      <c r="H21" s="88" t="s">
        <v>2</v>
      </c>
      <c r="J21" s="88" t="s">
        <v>2</v>
      </c>
      <c r="N21" s="62" t="s">
        <v>178</v>
      </c>
      <c r="O21" s="85" t="s">
        <v>178</v>
      </c>
      <c r="P21" s="61" t="s">
        <v>178</v>
      </c>
      <c r="Q21" s="60" t="s">
        <v>178</v>
      </c>
      <c r="AA21" s="110"/>
    </row>
    <row r="22" spans="2:27" ht="3.6" customHeight="1" x14ac:dyDescent="0.25">
      <c r="B22" s="76"/>
      <c r="C22" s="81"/>
      <c r="D22" s="76"/>
      <c r="AA22" s="110"/>
    </row>
    <row r="23" spans="2:27" ht="20.100000000000001" customHeight="1" x14ac:dyDescent="0.25">
      <c r="B23" s="74">
        <f>D21</f>
        <v>0.58611111111111103</v>
      </c>
      <c r="C23" s="79">
        <v>3.6111111111111115E-2</v>
      </c>
      <c r="D23" s="74">
        <f>B23+C23</f>
        <v>0.62222222222222212</v>
      </c>
      <c r="F23" s="84" t="s">
        <v>1</v>
      </c>
      <c r="H23" s="85" t="s">
        <v>6</v>
      </c>
      <c r="J23" s="59" t="s">
        <v>170</v>
      </c>
      <c r="L23" s="58" t="s">
        <v>86</v>
      </c>
      <c r="S23" s="102" t="s">
        <v>156</v>
      </c>
      <c r="T23" s="91">
        <f t="shared" ref="T23:AA23" si="2">525-SUM(T5:T15)</f>
        <v>213</v>
      </c>
      <c r="U23" s="91">
        <f t="shared" si="2"/>
        <v>215</v>
      </c>
      <c r="V23" s="91">
        <f t="shared" si="2"/>
        <v>198</v>
      </c>
      <c r="W23" s="91">
        <f t="shared" si="2"/>
        <v>198</v>
      </c>
      <c r="X23" s="91">
        <f t="shared" si="2"/>
        <v>215</v>
      </c>
      <c r="Y23" s="91">
        <f t="shared" si="2"/>
        <v>213</v>
      </c>
      <c r="Z23" s="91">
        <f t="shared" si="2"/>
        <v>126</v>
      </c>
      <c r="AA23" s="91">
        <f t="shared" si="2"/>
        <v>213</v>
      </c>
    </row>
    <row r="24" spans="2:27" ht="3" customHeight="1" x14ac:dyDescent="0.25">
      <c r="D24" s="53"/>
      <c r="S24" s="102"/>
      <c r="T24" s="91"/>
      <c r="U24" s="91"/>
      <c r="V24" s="91"/>
      <c r="W24" s="91"/>
      <c r="X24" s="91"/>
      <c r="Y24" s="91"/>
      <c r="Z24" s="91"/>
      <c r="AA24" s="110"/>
    </row>
    <row r="25" spans="2:27" ht="20.100000000000001" customHeight="1" x14ac:dyDescent="0.25">
      <c r="B25" s="74">
        <f>D23</f>
        <v>0.62222222222222212</v>
      </c>
      <c r="C25" s="79">
        <v>3.6111111111111115E-2</v>
      </c>
      <c r="D25" s="74">
        <f>B25+C25</f>
        <v>0.65833333333333321</v>
      </c>
      <c r="F25" s="85" t="s">
        <v>6</v>
      </c>
      <c r="H25" s="60" t="s">
        <v>7</v>
      </c>
      <c r="J25" s="59" t="s">
        <v>169</v>
      </c>
      <c r="L25" s="58" t="s">
        <v>86</v>
      </c>
      <c r="S25" s="102" t="s">
        <v>166</v>
      </c>
      <c r="T25" s="101">
        <f t="shared" ref="T25:AA25" si="3">T23/60</f>
        <v>3.55</v>
      </c>
      <c r="U25" s="101">
        <f t="shared" si="3"/>
        <v>3.5833333333333335</v>
      </c>
      <c r="V25" s="101">
        <f t="shared" si="3"/>
        <v>3.3</v>
      </c>
      <c r="W25" s="101">
        <f t="shared" si="3"/>
        <v>3.3</v>
      </c>
      <c r="X25" s="101">
        <f t="shared" si="3"/>
        <v>3.5833333333333335</v>
      </c>
      <c r="Y25" s="101">
        <f t="shared" si="3"/>
        <v>3.55</v>
      </c>
      <c r="Z25" s="101">
        <f t="shared" si="3"/>
        <v>2.1</v>
      </c>
      <c r="AA25" s="101">
        <f t="shared" si="3"/>
        <v>3.55</v>
      </c>
    </row>
    <row r="26" spans="2:27" ht="3.6" customHeight="1" x14ac:dyDescent="0.25">
      <c r="D26" s="53"/>
      <c r="S26" s="5"/>
      <c r="T26" s="5"/>
      <c r="U26" s="5"/>
      <c r="V26" s="5"/>
      <c r="W26" s="5"/>
      <c r="X26" s="5"/>
      <c r="Y26" s="5"/>
    </row>
    <row r="27" spans="2:27" s="5" customFormat="1" ht="10.199999999999999" customHeight="1" x14ac:dyDescent="0.25">
      <c r="B27" s="74">
        <f>D25</f>
        <v>0.65833333333333321</v>
      </c>
      <c r="C27" s="79">
        <v>4.8611111111111112E-3</v>
      </c>
      <c r="D27" s="74">
        <f>B27+C27</f>
        <v>0.66319444444444431</v>
      </c>
      <c r="E27" s="48"/>
      <c r="F27" s="1" t="s">
        <v>9</v>
      </c>
      <c r="G27" s="1"/>
      <c r="H27" s="1" t="s">
        <v>9</v>
      </c>
      <c r="I27" s="1"/>
      <c r="J27" s="1" t="s">
        <v>9</v>
      </c>
      <c r="K27" s="1"/>
      <c r="L27" s="1" t="s">
        <v>9</v>
      </c>
      <c r="M27" s="64"/>
      <c r="N27" s="64"/>
      <c r="O27" s="64"/>
      <c r="P27" s="93" t="s">
        <v>183</v>
      </c>
      <c r="Q27" s="53"/>
      <c r="R27" s="53"/>
      <c r="S27" s="53"/>
      <c r="T27" s="53"/>
      <c r="U27" s="53"/>
      <c r="V27" s="53"/>
      <c r="W27" s="53"/>
      <c r="X27" s="53"/>
      <c r="Y27" s="53"/>
    </row>
    <row r="28" spans="2:27" ht="2.4" customHeight="1" x14ac:dyDescent="0.25">
      <c r="D28" s="53"/>
    </row>
    <row r="29" spans="2:27" ht="20.100000000000001" customHeight="1" x14ac:dyDescent="0.25">
      <c r="B29" s="74">
        <f>D27</f>
        <v>0.66319444444444431</v>
      </c>
      <c r="C29" s="79">
        <v>3.6111111111111115E-2</v>
      </c>
      <c r="D29" s="74">
        <f>B29+C29</f>
        <v>0.6993055555555554</v>
      </c>
      <c r="F29" s="60" t="s">
        <v>10</v>
      </c>
      <c r="H29" s="59" t="s">
        <v>119</v>
      </c>
      <c r="J29" s="108" t="s">
        <v>179</v>
      </c>
      <c r="L29" s="88" t="s">
        <v>142</v>
      </c>
      <c r="P29" s="93" t="s">
        <v>157</v>
      </c>
    </row>
    <row r="30" spans="2:27" ht="10.95" customHeight="1" x14ac:dyDescent="0.25">
      <c r="B30" s="74">
        <f>D29</f>
        <v>0.6993055555555554</v>
      </c>
      <c r="C30" s="79">
        <v>5.5555555555555558E-3</v>
      </c>
      <c r="D30" s="74">
        <f>B30+C30</f>
        <v>0.70486111111111094</v>
      </c>
      <c r="E30" s="48"/>
      <c r="F30" s="1" t="s">
        <v>11</v>
      </c>
      <c r="H30" s="1" t="s">
        <v>11</v>
      </c>
      <c r="J30" s="1" t="s">
        <v>11</v>
      </c>
      <c r="P30" s="64" t="s">
        <v>158</v>
      </c>
    </row>
    <row r="31" spans="2:27" ht="20.100000000000001" customHeight="1" x14ac:dyDescent="0.25">
      <c r="B31" s="76"/>
      <c r="C31" s="81"/>
      <c r="D31" s="76"/>
      <c r="P31" s="1" t="s">
        <v>89</v>
      </c>
    </row>
    <row r="32" spans="2:27" ht="20.100000000000001" customHeight="1" x14ac:dyDescent="0.3">
      <c r="P32" s="1" t="s">
        <v>182</v>
      </c>
    </row>
  </sheetData>
  <mergeCells count="1">
    <mergeCell ref="L4:L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676cee9-fd60-4c1c-9e5b-5120ec0b3480">SFDVX333FYKN-688-2</_dlc_DocId>
    <_dlc_DocIdUrl xmlns="0676cee9-fd60-4c1c-9e5b-5120ec0b3480">
      <Url>https://manyminds.achievementfirst.org/sites/NetworkSupport/AcademicOps/ReadinessHub/_layouts/15/DocIdRedir.aspx?ID=SFDVX333FYKN-688-2</Url>
      <Description>SFDVX333FYKN-688-2</Description>
    </_dlc_DocIdUrl>
    <Document_x0020_Type xmlns="dcca1e62-103a-430e-899b-183a48ecb5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6A95A36928A43A2BD7EBB201CF1AE" ma:contentTypeVersion="1" ma:contentTypeDescription="Create a new document." ma:contentTypeScope="" ma:versionID="247b8fbab784062097af7d26f3abda0e">
  <xsd:schema xmlns:xsd="http://www.w3.org/2001/XMLSchema" xmlns:xs="http://www.w3.org/2001/XMLSchema" xmlns:p="http://schemas.microsoft.com/office/2006/metadata/properties" xmlns:ns2="0676cee9-fd60-4c1c-9e5b-5120ec0b3480" xmlns:ns3="dcca1e62-103a-430e-899b-183a48ecb53a" targetNamespace="http://schemas.microsoft.com/office/2006/metadata/properties" ma:root="true" ma:fieldsID="3b4daeee8f0f8f3a3f6916175f8e017e" ns2:_="" ns3:_="">
    <xsd:import namespace="0676cee9-fd60-4c1c-9e5b-5120ec0b3480"/>
    <xsd:import namespace="dcca1e62-103a-430e-899b-183a48ecb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6cee9-fd60-4c1c-9e5b-5120ec0b348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a1e62-103a-430e-899b-183a48ecb53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1" nillable="true" ma:displayName="Document Type" ma:internalName="Document_x0020_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781AF8-F3A2-41EF-8457-FB66891D77D5}"/>
</file>

<file path=customXml/itemProps2.xml><?xml version="1.0" encoding="utf-8"?>
<ds:datastoreItem xmlns:ds="http://schemas.openxmlformats.org/officeDocument/2006/customXml" ds:itemID="{1EE6990E-1928-4818-8E58-3A7B72285186}"/>
</file>

<file path=customXml/itemProps3.xml><?xml version="1.0" encoding="utf-8"?>
<ds:datastoreItem xmlns:ds="http://schemas.openxmlformats.org/officeDocument/2006/customXml" ds:itemID="{854F3E9D-E2B5-4877-A549-EFF0C5FCC1D8}"/>
</file>

<file path=customXml/itemProps4.xml><?xml version="1.0" encoding="utf-8"?>
<ds:datastoreItem xmlns:ds="http://schemas.openxmlformats.org/officeDocument/2006/customXml" ds:itemID="{C6AAD622-BE81-4EA6-9311-F547A4B74E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5th-8th Program</vt:lpstr>
      <vt:lpstr>Stud. and Staff 5-8</vt:lpstr>
      <vt:lpstr>5th-8th 3 section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K-8 Schedule and Staffing 2014-15 K-2 Included</dc:title>
  <dc:creator>Windows User</dc:creator>
  <cp:lastModifiedBy>Windows User</cp:lastModifiedBy>
  <dcterms:created xsi:type="dcterms:W3CDTF">2014-01-06T17:54:27Z</dcterms:created>
  <dcterms:modified xsi:type="dcterms:W3CDTF">2016-01-21T15:17:21Z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0x0101001AB6A95A36928A43A2BD7EBB201CF1AE</vt:lpwstr>
  </property>
  <property fmtid="{D5CDD505-2E9C-101B-9397-08002B2CF9AE}" pid="3" name="_dlc_DocIdItemGuid">
    <vt:lpwstr>27c3b4ad-8f32-48b9-871b-0408bfbbe7c0</vt:lpwstr>
  </property>
  <property fmtid="{D5CDD505-2E9C-101B-9397-08002B2CF9AE}" pid="4" name="Project">
    <vt:lpwstr>62;#Core Practices|99c09016-fe02-4efd-a8be-10f384bba177</vt:lpwstr>
  </property>
  <property fmtid="{D5CDD505-2E9C-101B-9397-08002B2CF9AE}" pid="5" name="Geography">
    <vt:lpwstr/>
  </property>
  <property fmtid="{D5CDD505-2E9C-101B-9397-08002B2CF9AE}" pid="6" name="School">
    <vt:lpwstr/>
  </property>
  <property fmtid="{D5CDD505-2E9C-101B-9397-08002B2CF9AE}" pid="7" name="nfa767dced1144c9ba4888ceb93acca4">
    <vt:lpwstr/>
  </property>
  <property fmtid="{D5CDD505-2E9C-101B-9397-08002B2CF9AE}" pid="8" name="lf09a8a73540422dac4309c5f114ddb8">
    <vt:lpwstr/>
  </property>
  <property fmtid="{D5CDD505-2E9C-101B-9397-08002B2CF9AE}" pid="9" name="gc69249d4b4e407483d3df6921806e1c">
    <vt:lpwstr/>
  </property>
  <property fmtid="{D5CDD505-2E9C-101B-9397-08002B2CF9AE}" pid="10" name="Team">
    <vt:lpwstr/>
  </property>
  <property fmtid="{D5CDD505-2E9C-101B-9397-08002B2CF9AE}" pid="11" name="School Year">
    <vt:lpwstr>429;#2015-16|dd4449b9-20b1-48fa-a58e-6508352ead9f</vt:lpwstr>
  </property>
  <property fmtid="{D5CDD505-2E9C-101B-9397-08002B2CF9AE}" pid="12" name="CategoryDescription">
    <vt:lpwstr>Use this K-12 schedule and staffing guidance to craft your schedule and staffing plan for 2014-15.</vt:lpwstr>
  </property>
  <property fmtid="{D5CDD505-2E9C-101B-9397-08002B2CF9AE}" pid="13" name="c6b051048b38471d8a88773837762ee7">
    <vt:lpwstr>2014-15|b89cc559-1e1c-4e2f-aaf9-90d242a15e76</vt:lpwstr>
  </property>
  <property fmtid="{D5CDD505-2E9C-101B-9397-08002B2CF9AE}" pid="14" name="Core Topic">
    <vt:lpwstr>Schedule and Staffing</vt:lpwstr>
  </property>
  <property fmtid="{D5CDD505-2E9C-101B-9397-08002B2CF9AE}" pid="15" name="Final Due Date">
    <vt:filetime>2014-04-01T04:00:00Z</vt:filetime>
  </property>
  <property fmtid="{D5CDD505-2E9C-101B-9397-08002B2CF9AE}" pid="16" name="Core Practice Bucket">
    <vt:lpwstr>Schedule &amp; Staffing Plan</vt:lpwstr>
  </property>
  <property fmtid="{D5CDD505-2E9C-101B-9397-08002B2CF9AE}" pid="17" name="Core Practice Library">
    <vt:lpwstr>Systems</vt:lpwstr>
  </property>
  <property fmtid="{D5CDD505-2E9C-101B-9397-08002B2CF9AE}" pid="18" name="AF Owner">
    <vt:lpwstr>194;#Doug Mccurry</vt:lpwstr>
  </property>
  <property fmtid="{D5CDD505-2E9C-101B-9397-08002B2CF9AE}" pid="19" name="Core Practice Type">
    <vt:lpwstr>Deliverable</vt:lpwstr>
  </property>
  <property fmtid="{D5CDD505-2E9C-101B-9397-08002B2CF9AE}" pid="20" name="b1d47f8b0c974735b0418508e9704e5b">
    <vt:lpwstr/>
  </property>
  <property fmtid="{D5CDD505-2E9C-101B-9397-08002B2CF9AE}" pid="21" name="_dlc_policyId">
    <vt:lpwstr>0x010100F05A691F7F882644BE96F06D9D88F8E1|2088864059</vt:lpwstr>
  </property>
  <property fmtid="{D5CDD505-2E9C-101B-9397-08002B2CF9AE}" pid="22" name="ItemRetentionFormula">
    <vt:lpwstr>&lt;formula id="Microsoft.Office.RecordsManagement.PolicyFeatures.Expiration.Formula.BuiltIn"&gt;&lt;number&gt;12&lt;/number&gt;&lt;property&gt;Modified&lt;/property&gt;&lt;propertyId&gt;28cf69c5-fa48-462a-b5cd-27b6f9d2bd5f&lt;/propertyId&gt;&lt;period&gt;months&lt;/period&gt;&lt;/formula&gt;</vt:lpwstr>
  </property>
</Properties>
</file>