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tables/table2.xml" ContentType="application/vnd.openxmlformats-officedocument.spreadsheetml.table+xml"/>
  <Override PartName="/docProps/custom.xml" ContentType="application/vnd.openxmlformats-officedocument.custom-properties+xml"/>
  <Override PartName="/xl/tables/table1.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hidePivotFieldList="1" defaultThemeVersion="124226"/>
  <bookViews>
    <workbookView xWindow="10785" yWindow="-15" windowWidth="10830" windowHeight="10740"/>
  </bookViews>
  <sheets>
    <sheet name="Top Goals" sheetId="3" r:id="rId1"/>
    <sheet name="All Goals" sheetId="12" r:id="rId2"/>
    <sheet name="All Info" sheetId="1" state="hidden" r:id="rId3"/>
    <sheet name="Validation" sheetId="2" state="hidden" r:id="rId4"/>
  </sheets>
  <calcPr calcId="145621" calcMode="manual" calcCompleted="0" calcOnSave="0" concurrentCalc="0" concurrentManualCount="1"/>
</workbook>
</file>

<file path=xl/calcChain.xml><?xml version="1.0" encoding="utf-8"?>
<calcChain xmlns="http://schemas.openxmlformats.org/spreadsheetml/2006/main">
  <c r="F74" i="12" l="1"/>
  <c r="F93" i="12"/>
  <c r="F10" i="12"/>
  <c r="A74" i="12"/>
  <c r="B74" i="12"/>
  <c r="C74" i="12"/>
  <c r="D74" i="12"/>
  <c r="E74" i="12"/>
  <c r="A93" i="12"/>
  <c r="B93" i="12"/>
  <c r="C93" i="12"/>
  <c r="D93" i="12"/>
  <c r="E93" i="12"/>
  <c r="A10" i="12"/>
  <c r="B10" i="12"/>
  <c r="C10" i="12"/>
  <c r="D10" i="12"/>
  <c r="E10" i="12"/>
  <c r="A95" i="12"/>
  <c r="B95" i="12"/>
  <c r="C95" i="12"/>
  <c r="D95" i="12"/>
  <c r="E95" i="12"/>
  <c r="F95" i="12"/>
  <c r="A39" i="12"/>
  <c r="B39" i="12"/>
  <c r="C39" i="12"/>
  <c r="D39" i="12"/>
  <c r="E39" i="12"/>
  <c r="F39" i="12"/>
  <c r="A46" i="12"/>
  <c r="B46" i="12"/>
  <c r="C46" i="12"/>
  <c r="D46" i="12"/>
  <c r="E46" i="12"/>
  <c r="F46" i="12"/>
  <c r="A8" i="12"/>
  <c r="B8" i="12"/>
  <c r="C8" i="12"/>
  <c r="D8" i="12"/>
  <c r="E8" i="12"/>
  <c r="F8" i="12"/>
  <c r="A20" i="12"/>
  <c r="B20" i="12"/>
  <c r="C20" i="12"/>
  <c r="D20" i="12"/>
  <c r="E20" i="12"/>
  <c r="F20" i="12"/>
  <c r="A73" i="12"/>
  <c r="B73" i="12"/>
  <c r="C73" i="12"/>
  <c r="D73" i="12"/>
  <c r="E73" i="12"/>
  <c r="F73" i="12"/>
  <c r="A59" i="12"/>
  <c r="B59" i="12"/>
  <c r="C59" i="12"/>
  <c r="D59" i="12"/>
  <c r="E59" i="12"/>
  <c r="F59" i="12"/>
  <c r="A50" i="12"/>
  <c r="B50" i="12"/>
  <c r="C50" i="12"/>
  <c r="D50" i="12"/>
  <c r="E50" i="12"/>
  <c r="F50" i="12"/>
  <c r="A4" i="12"/>
  <c r="B4" i="12"/>
  <c r="C4" i="12"/>
  <c r="D4" i="12"/>
  <c r="E4" i="12"/>
  <c r="F4" i="12"/>
  <c r="A33" i="12"/>
  <c r="B33" i="12"/>
  <c r="C33" i="12"/>
  <c r="D33" i="12"/>
  <c r="E33" i="12"/>
  <c r="F33" i="12"/>
  <c r="A86" i="12"/>
  <c r="B86" i="12"/>
  <c r="C86" i="12"/>
  <c r="D86" i="12"/>
  <c r="E86" i="12"/>
  <c r="F86" i="12"/>
  <c r="A40" i="12"/>
  <c r="B40" i="12"/>
  <c r="C40" i="12"/>
  <c r="D40" i="12"/>
  <c r="E40" i="12"/>
  <c r="F40" i="12"/>
  <c r="A91" i="12"/>
  <c r="B91" i="12"/>
  <c r="C91" i="12"/>
  <c r="D91" i="12"/>
  <c r="E91" i="12"/>
  <c r="F91" i="12"/>
  <c r="A31" i="12"/>
  <c r="B31" i="12"/>
  <c r="C31" i="12"/>
  <c r="D31" i="12"/>
  <c r="E31" i="12"/>
  <c r="F31" i="12"/>
  <c r="A65" i="12"/>
  <c r="B65" i="12"/>
  <c r="C65" i="12"/>
  <c r="D65" i="12"/>
  <c r="E65" i="12"/>
  <c r="F65" i="12"/>
  <c r="A42" i="12"/>
  <c r="B42" i="12"/>
  <c r="C42" i="12"/>
  <c r="D42" i="12"/>
  <c r="E42" i="12"/>
  <c r="F42" i="12"/>
  <c r="A87" i="12"/>
  <c r="B87" i="12"/>
  <c r="C87" i="12"/>
  <c r="D87" i="12"/>
  <c r="E87" i="12"/>
  <c r="F87" i="12"/>
  <c r="A66" i="12"/>
  <c r="B66" i="12"/>
  <c r="C66" i="12"/>
  <c r="D66" i="12"/>
  <c r="E66" i="12"/>
  <c r="F66" i="12"/>
  <c r="A62" i="12"/>
  <c r="B62" i="12"/>
  <c r="C62" i="12"/>
  <c r="D62" i="12"/>
  <c r="E62" i="12"/>
  <c r="F62" i="12"/>
  <c r="A67" i="12"/>
  <c r="B67" i="12"/>
  <c r="C67" i="12"/>
  <c r="D67" i="12"/>
  <c r="E67" i="12"/>
  <c r="F67" i="12"/>
  <c r="A38" i="12"/>
  <c r="B38" i="12"/>
  <c r="C38" i="12"/>
  <c r="D38" i="12"/>
  <c r="E38" i="12"/>
  <c r="F38" i="12"/>
  <c r="A14" i="12"/>
  <c r="B14" i="12"/>
  <c r="C14" i="12"/>
  <c r="D14" i="12"/>
  <c r="E14" i="12"/>
  <c r="F14" i="12"/>
  <c r="A13" i="12"/>
  <c r="B13" i="12"/>
  <c r="C13" i="12"/>
  <c r="D13" i="12"/>
  <c r="E13" i="12"/>
  <c r="F13" i="12"/>
  <c r="A89" i="12"/>
  <c r="B89" i="12"/>
  <c r="C89" i="12"/>
  <c r="D89" i="12"/>
  <c r="E89" i="12"/>
  <c r="F89" i="12"/>
  <c r="A92" i="12"/>
  <c r="B92" i="12"/>
  <c r="C92" i="12"/>
  <c r="D92" i="12"/>
  <c r="E92" i="12"/>
  <c r="F92" i="12"/>
  <c r="A64" i="12"/>
  <c r="B64" i="12"/>
  <c r="C64" i="12"/>
  <c r="D64" i="12"/>
  <c r="E64" i="12"/>
  <c r="F64" i="12"/>
  <c r="A58" i="12"/>
  <c r="B58" i="12"/>
  <c r="C58" i="12"/>
  <c r="D58" i="12"/>
  <c r="E58" i="12"/>
  <c r="F58" i="12"/>
  <c r="A53" i="12"/>
  <c r="B53" i="12"/>
  <c r="C53" i="12"/>
  <c r="D53" i="12"/>
  <c r="E53" i="12"/>
  <c r="F53" i="12"/>
  <c r="A28" i="12"/>
  <c r="B28" i="12"/>
  <c r="C28" i="12"/>
  <c r="D28" i="12"/>
  <c r="E28" i="12"/>
  <c r="F28" i="12"/>
  <c r="A22" i="12"/>
  <c r="B22" i="12"/>
  <c r="C22" i="12"/>
  <c r="D22" i="12"/>
  <c r="E22" i="12"/>
  <c r="F22" i="12"/>
  <c r="A60" i="12"/>
  <c r="B60" i="12"/>
  <c r="C60" i="12"/>
  <c r="D60" i="12"/>
  <c r="E60" i="12"/>
  <c r="F60" i="12"/>
  <c r="A88" i="12"/>
  <c r="B88" i="12"/>
  <c r="C88" i="12"/>
  <c r="D88" i="12"/>
  <c r="E88" i="12"/>
  <c r="F88" i="12"/>
  <c r="A68" i="12"/>
  <c r="B68" i="12"/>
  <c r="C68" i="12"/>
  <c r="D68" i="12"/>
  <c r="E68" i="12"/>
  <c r="F68" i="12"/>
  <c r="A57" i="12"/>
  <c r="B57" i="12"/>
  <c r="C57" i="12"/>
  <c r="D57" i="12"/>
  <c r="E57" i="12"/>
  <c r="F57" i="12"/>
  <c r="A79" i="12"/>
  <c r="B79" i="12"/>
  <c r="C79" i="12"/>
  <c r="D79" i="12"/>
  <c r="E79" i="12"/>
  <c r="F79" i="12"/>
  <c r="A2" i="12"/>
  <c r="B2" i="12"/>
  <c r="C2" i="12"/>
  <c r="D2" i="12"/>
  <c r="E2" i="12"/>
  <c r="F2" i="12"/>
  <c r="A11" i="12"/>
  <c r="B11" i="12"/>
  <c r="C11" i="12"/>
  <c r="D11" i="12"/>
  <c r="E11" i="12"/>
  <c r="F11" i="12"/>
  <c r="A84" i="12"/>
  <c r="B84" i="12"/>
  <c r="C84" i="12"/>
  <c r="D84" i="12"/>
  <c r="E84" i="12"/>
  <c r="F84" i="12"/>
  <c r="A6" i="12"/>
  <c r="B6" i="12"/>
  <c r="C6" i="12"/>
  <c r="D6" i="12"/>
  <c r="E6" i="12"/>
  <c r="F6" i="12"/>
  <c r="A71" i="12"/>
  <c r="B71" i="12"/>
  <c r="C71" i="12"/>
  <c r="D71" i="12"/>
  <c r="E71" i="12"/>
  <c r="F71" i="12"/>
  <c r="A36" i="12"/>
  <c r="B36" i="12"/>
  <c r="C36" i="12"/>
  <c r="D36" i="12"/>
  <c r="E36" i="12"/>
  <c r="F36" i="12"/>
  <c r="A29" i="12"/>
  <c r="B29" i="12"/>
  <c r="C29" i="12"/>
  <c r="D29" i="12"/>
  <c r="E29" i="12"/>
  <c r="F29" i="12"/>
  <c r="A35" i="12"/>
  <c r="B35" i="12"/>
  <c r="C35" i="12"/>
  <c r="D35" i="12"/>
  <c r="E35" i="12"/>
  <c r="F35" i="12"/>
  <c r="A24" i="12"/>
  <c r="B24" i="12"/>
  <c r="C24" i="12"/>
  <c r="D24" i="12"/>
  <c r="E24" i="12"/>
  <c r="F24" i="12"/>
  <c r="A30" i="12"/>
  <c r="B30" i="12"/>
  <c r="C30" i="12"/>
  <c r="D30" i="12"/>
  <c r="E30" i="12"/>
  <c r="F30" i="12"/>
  <c r="A83" i="12"/>
  <c r="B83" i="12"/>
  <c r="C83" i="12"/>
  <c r="D83" i="12"/>
  <c r="E83" i="12"/>
  <c r="F83" i="12"/>
  <c r="A69" i="12"/>
  <c r="B69" i="12"/>
  <c r="C69" i="12"/>
  <c r="D69" i="12"/>
  <c r="E69" i="12"/>
  <c r="F69" i="12"/>
  <c r="A82" i="12"/>
  <c r="B82" i="12"/>
  <c r="C82" i="12"/>
  <c r="D82" i="12"/>
  <c r="E82" i="12"/>
  <c r="F82" i="12"/>
  <c r="A61" i="12"/>
  <c r="B61" i="12"/>
  <c r="C61" i="12"/>
  <c r="D61" i="12"/>
  <c r="E61" i="12"/>
  <c r="F61" i="12"/>
  <c r="A54" i="12"/>
  <c r="B54" i="12"/>
  <c r="C54" i="12"/>
  <c r="D54" i="12"/>
  <c r="E54" i="12"/>
  <c r="F54" i="12"/>
  <c r="A81" i="12"/>
  <c r="B81" i="12"/>
  <c r="C81" i="12"/>
  <c r="D81" i="12"/>
  <c r="E81" i="12"/>
  <c r="F81" i="12"/>
  <c r="A26" i="12"/>
  <c r="B26" i="12"/>
  <c r="C26" i="12"/>
  <c r="D26" i="12"/>
  <c r="E26" i="12"/>
  <c r="F26" i="12"/>
  <c r="A37" i="12"/>
  <c r="B37" i="12"/>
  <c r="C37" i="12"/>
  <c r="D37" i="12"/>
  <c r="E37" i="12"/>
  <c r="F37" i="12"/>
  <c r="A75" i="12"/>
  <c r="B75" i="12"/>
  <c r="C75" i="12"/>
  <c r="D75" i="12"/>
  <c r="E75" i="12"/>
  <c r="F75" i="12"/>
  <c r="A70" i="12"/>
  <c r="B70" i="12"/>
  <c r="C70" i="12"/>
  <c r="D70" i="12"/>
  <c r="E70" i="12"/>
  <c r="F70" i="12"/>
  <c r="A48" i="12"/>
  <c r="B48" i="12"/>
  <c r="C48" i="12"/>
  <c r="D48" i="12"/>
  <c r="E48" i="12"/>
  <c r="F48" i="12"/>
  <c r="A19" i="12"/>
  <c r="B19" i="12"/>
  <c r="C19" i="12"/>
  <c r="D19" i="12"/>
  <c r="E19" i="12"/>
  <c r="F19" i="12"/>
  <c r="A12" i="12"/>
  <c r="B12" i="12"/>
  <c r="C12" i="12"/>
  <c r="D12" i="12"/>
  <c r="E12" i="12"/>
  <c r="F12" i="12"/>
  <c r="A27" i="12"/>
  <c r="B27" i="12"/>
  <c r="C27" i="12"/>
  <c r="D27" i="12"/>
  <c r="E27" i="12"/>
  <c r="F27" i="12"/>
  <c r="A45" i="12"/>
  <c r="B45" i="12"/>
  <c r="C45" i="12"/>
  <c r="D45" i="12"/>
  <c r="E45" i="12"/>
  <c r="F45" i="12"/>
  <c r="A34" i="12"/>
  <c r="B34" i="12"/>
  <c r="C34" i="12"/>
  <c r="D34" i="12"/>
  <c r="E34" i="12"/>
  <c r="F34" i="12"/>
  <c r="A17" i="12"/>
  <c r="B17" i="12"/>
  <c r="C17" i="12"/>
  <c r="D17" i="12"/>
  <c r="E17" i="12"/>
  <c r="F17" i="12"/>
  <c r="A85" i="12"/>
  <c r="B85" i="12"/>
  <c r="C85" i="12"/>
  <c r="D85" i="12"/>
  <c r="E85" i="12"/>
  <c r="F85" i="12"/>
  <c r="A52" i="12"/>
  <c r="B52" i="12"/>
  <c r="C52" i="12"/>
  <c r="D52" i="12"/>
  <c r="E52" i="12"/>
  <c r="F52" i="12"/>
  <c r="A7" i="12"/>
  <c r="B7" i="12"/>
  <c r="C7" i="12"/>
  <c r="D7" i="12"/>
  <c r="E7" i="12"/>
  <c r="F7" i="12"/>
  <c r="A3" i="12"/>
  <c r="B3" i="12"/>
  <c r="C3" i="12"/>
  <c r="D3" i="12"/>
  <c r="E3" i="12"/>
  <c r="F3" i="12"/>
  <c r="A9" i="12"/>
  <c r="B9" i="12"/>
  <c r="C9" i="12"/>
  <c r="D9" i="12"/>
  <c r="E9" i="12"/>
  <c r="F9" i="12"/>
  <c r="A49" i="12"/>
  <c r="B49" i="12"/>
  <c r="C49" i="12"/>
  <c r="D49" i="12"/>
  <c r="E49" i="12"/>
  <c r="F49" i="12"/>
  <c r="A18" i="12"/>
  <c r="B18" i="12"/>
  <c r="C18" i="12"/>
  <c r="D18" i="12"/>
  <c r="E18" i="12"/>
  <c r="F18" i="12"/>
  <c r="A63" i="12"/>
  <c r="B63" i="12"/>
  <c r="C63" i="12"/>
  <c r="D63" i="12"/>
  <c r="E63" i="12"/>
  <c r="F63" i="12"/>
  <c r="A94" i="12"/>
  <c r="B94" i="12"/>
  <c r="C94" i="12"/>
  <c r="D94" i="12"/>
  <c r="E94" i="12"/>
  <c r="F94" i="12"/>
  <c r="A77" i="12"/>
  <c r="B77" i="12"/>
  <c r="C77" i="12"/>
  <c r="D77" i="12"/>
  <c r="E77" i="12"/>
  <c r="F77" i="12"/>
  <c r="A16" i="12"/>
  <c r="B16" i="12"/>
  <c r="C16" i="12"/>
  <c r="D16" i="12"/>
  <c r="E16" i="12"/>
  <c r="F16" i="12"/>
  <c r="A47" i="12"/>
  <c r="B47" i="12"/>
  <c r="C47" i="12"/>
  <c r="D47" i="12"/>
  <c r="E47" i="12"/>
  <c r="F47" i="12"/>
  <c r="A15" i="12"/>
  <c r="B15" i="12"/>
  <c r="C15" i="12"/>
  <c r="D15" i="12"/>
  <c r="E15" i="12"/>
  <c r="F15" i="12"/>
  <c r="A43" i="12"/>
  <c r="B43" i="12"/>
  <c r="C43" i="12"/>
  <c r="D43" i="12"/>
  <c r="E43" i="12"/>
  <c r="F43" i="12"/>
  <c r="A25" i="12"/>
  <c r="B25" i="12"/>
  <c r="C25" i="12"/>
  <c r="D25" i="12"/>
  <c r="E25" i="12"/>
  <c r="F25" i="12"/>
  <c r="A76" i="12"/>
  <c r="B76" i="12"/>
  <c r="C76" i="12"/>
  <c r="D76" i="12"/>
  <c r="E76" i="12"/>
  <c r="F76" i="12"/>
  <c r="A72" i="12"/>
  <c r="B72" i="12"/>
  <c r="C72" i="12"/>
  <c r="D72" i="12"/>
  <c r="E72" i="12"/>
  <c r="F72" i="12"/>
  <c r="A41" i="12"/>
  <c r="B41" i="12"/>
  <c r="C41" i="12"/>
  <c r="D41" i="12"/>
  <c r="E41" i="12"/>
  <c r="F41" i="12"/>
  <c r="A55" i="12"/>
  <c r="B55" i="12"/>
  <c r="C55" i="12"/>
  <c r="D55" i="12"/>
  <c r="E55" i="12"/>
  <c r="F55" i="12"/>
  <c r="A23" i="12"/>
  <c r="B23" i="12"/>
  <c r="C23" i="12"/>
  <c r="D23" i="12"/>
  <c r="E23" i="12"/>
  <c r="F23" i="12"/>
  <c r="A78" i="12"/>
  <c r="B78" i="12"/>
  <c r="C78" i="12"/>
  <c r="D78" i="12"/>
  <c r="E78" i="12"/>
  <c r="F78" i="12"/>
  <c r="A21" i="12"/>
  <c r="B21" i="12"/>
  <c r="C21" i="12"/>
  <c r="D21" i="12"/>
  <c r="E21" i="12"/>
  <c r="F21" i="12"/>
  <c r="A32" i="12"/>
  <c r="B32" i="12"/>
  <c r="C32" i="12"/>
  <c r="D32" i="12"/>
  <c r="E32" i="12"/>
  <c r="F32" i="12"/>
  <c r="A80" i="12"/>
  <c r="B80" i="12"/>
  <c r="C80" i="12"/>
  <c r="D80" i="12"/>
  <c r="E80" i="12"/>
  <c r="F80" i="12"/>
  <c r="A44" i="12"/>
  <c r="B44" i="12"/>
  <c r="C44" i="12"/>
  <c r="D44" i="12"/>
  <c r="E44" i="12"/>
  <c r="F44" i="12"/>
  <c r="A56" i="12"/>
  <c r="B56" i="12"/>
  <c r="C56" i="12"/>
  <c r="D56" i="12"/>
  <c r="E56" i="12"/>
  <c r="F56" i="12"/>
  <c r="A90" i="12"/>
  <c r="B90" i="12"/>
  <c r="C90" i="12"/>
  <c r="D90" i="12"/>
  <c r="E90" i="12"/>
  <c r="F90" i="12"/>
  <c r="A51" i="12"/>
  <c r="B51" i="12"/>
  <c r="C51" i="12"/>
  <c r="D51" i="12"/>
  <c r="E51" i="12"/>
  <c r="F51" i="12"/>
  <c r="F5" i="12"/>
  <c r="E5" i="12"/>
  <c r="D5" i="12"/>
  <c r="C5" i="12"/>
  <c r="B5" i="12"/>
  <c r="A5" i="12"/>
  <c r="M2" i="3"/>
  <c r="M3" i="3"/>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I82" i="3"/>
  <c r="I39" i="3"/>
  <c r="I37" i="3"/>
  <c r="E20" i="1"/>
  <c r="E18" i="3"/>
  <c r="E16" i="3"/>
  <c r="I17" i="3"/>
  <c r="H16" i="3"/>
  <c r="H17" i="3"/>
  <c r="H18" i="3"/>
  <c r="F51" i="1"/>
  <c r="H44" i="3"/>
  <c r="E5" i="3"/>
  <c r="E6" i="3"/>
  <c r="E7" i="3"/>
  <c r="F5" i="3"/>
  <c r="F6" i="3"/>
  <c r="F7" i="3"/>
  <c r="G5" i="3"/>
  <c r="G6" i="3"/>
  <c r="G7" i="3"/>
  <c r="H5" i="3"/>
  <c r="H6" i="3"/>
  <c r="H7" i="3"/>
  <c r="A3" i="3"/>
  <c r="B3" i="3"/>
  <c r="C3" i="3"/>
  <c r="D3" i="3"/>
  <c r="E3" i="3"/>
  <c r="F3" i="3"/>
  <c r="G3" i="3"/>
  <c r="H3" i="3"/>
  <c r="I3" i="3"/>
  <c r="J3" i="3"/>
  <c r="K3" i="3"/>
  <c r="L3" i="3"/>
  <c r="A4" i="3"/>
  <c r="B4" i="3"/>
  <c r="C4" i="3"/>
  <c r="D4" i="3"/>
  <c r="E4" i="3"/>
  <c r="F4" i="3"/>
  <c r="G4" i="3"/>
  <c r="H4" i="3"/>
  <c r="I4" i="3"/>
  <c r="J4" i="3"/>
  <c r="K4" i="3"/>
  <c r="L4" i="3"/>
  <c r="A5" i="3"/>
  <c r="B5" i="3"/>
  <c r="C5" i="3"/>
  <c r="D5" i="3"/>
  <c r="I5" i="3"/>
  <c r="J5" i="3"/>
  <c r="K5" i="3"/>
  <c r="L5" i="3"/>
  <c r="A6" i="3"/>
  <c r="B6" i="3"/>
  <c r="C6" i="3"/>
  <c r="D6" i="3"/>
  <c r="I6" i="3"/>
  <c r="J6" i="3"/>
  <c r="K6" i="3"/>
  <c r="L6" i="3"/>
  <c r="A7" i="3"/>
  <c r="B7" i="3"/>
  <c r="C7" i="3"/>
  <c r="D7" i="3"/>
  <c r="I7" i="3"/>
  <c r="J7" i="3"/>
  <c r="K7" i="3"/>
  <c r="L7" i="3"/>
  <c r="A8" i="3"/>
  <c r="B8" i="3"/>
  <c r="C8" i="3"/>
  <c r="D8" i="3"/>
  <c r="E8" i="3"/>
  <c r="F8" i="3"/>
  <c r="G8" i="3"/>
  <c r="H8" i="3"/>
  <c r="I8" i="3"/>
  <c r="J8" i="3"/>
  <c r="K8" i="3"/>
  <c r="L8" i="3"/>
  <c r="A9" i="3"/>
  <c r="B9" i="3"/>
  <c r="C9" i="3"/>
  <c r="D9" i="3"/>
  <c r="E9" i="3"/>
  <c r="F9" i="3"/>
  <c r="G9" i="3"/>
  <c r="H9" i="3"/>
  <c r="I9" i="3"/>
  <c r="J9" i="3"/>
  <c r="K9" i="3"/>
  <c r="L9" i="3"/>
  <c r="A10" i="3"/>
  <c r="B10" i="3"/>
  <c r="C10" i="3"/>
  <c r="D10" i="3"/>
  <c r="E10" i="3"/>
  <c r="F10" i="3"/>
  <c r="G10" i="3"/>
  <c r="H10" i="3"/>
  <c r="I10" i="3"/>
  <c r="J10" i="3"/>
  <c r="K10" i="3"/>
  <c r="L10" i="3"/>
  <c r="A11" i="3"/>
  <c r="B11" i="3"/>
  <c r="C11" i="3"/>
  <c r="D11" i="3"/>
  <c r="E11" i="3"/>
  <c r="F11" i="3"/>
  <c r="G11" i="3"/>
  <c r="H11" i="3"/>
  <c r="I11" i="3"/>
  <c r="J11" i="3"/>
  <c r="K11" i="3"/>
  <c r="L11" i="3"/>
  <c r="A12" i="3"/>
  <c r="B12" i="3"/>
  <c r="C12" i="3"/>
  <c r="D12" i="3"/>
  <c r="E12" i="3"/>
  <c r="F12" i="3"/>
  <c r="G12" i="3"/>
  <c r="H12" i="3"/>
  <c r="J12" i="3"/>
  <c r="K12" i="3"/>
  <c r="L12" i="3"/>
  <c r="A13" i="3"/>
  <c r="B13" i="3"/>
  <c r="C13" i="3"/>
  <c r="D13" i="3"/>
  <c r="E13" i="3"/>
  <c r="F13" i="3"/>
  <c r="G13" i="3"/>
  <c r="H13" i="3"/>
  <c r="J13" i="3"/>
  <c r="K13" i="3"/>
  <c r="L13" i="3"/>
  <c r="A14" i="3"/>
  <c r="B14" i="3"/>
  <c r="C14" i="3"/>
  <c r="D14" i="3"/>
  <c r="E14" i="3"/>
  <c r="F14" i="3"/>
  <c r="G14" i="3"/>
  <c r="H14" i="3"/>
  <c r="J14" i="3"/>
  <c r="K14" i="3"/>
  <c r="L14" i="3"/>
  <c r="A15" i="3"/>
  <c r="B15" i="3"/>
  <c r="C15" i="3"/>
  <c r="D15" i="3"/>
  <c r="E15" i="3"/>
  <c r="F15" i="3"/>
  <c r="G15" i="3"/>
  <c r="H15" i="3"/>
  <c r="I15" i="3"/>
  <c r="J15" i="3"/>
  <c r="K15" i="3"/>
  <c r="L15" i="3"/>
  <c r="A16" i="3"/>
  <c r="B16" i="3"/>
  <c r="C16" i="3"/>
  <c r="D16" i="3"/>
  <c r="F16" i="3"/>
  <c r="G16" i="3"/>
  <c r="J16" i="3"/>
  <c r="K16" i="3"/>
  <c r="L16" i="3"/>
  <c r="A17" i="3"/>
  <c r="B17" i="3"/>
  <c r="C17" i="3"/>
  <c r="D17" i="3"/>
  <c r="E17" i="3"/>
  <c r="F17" i="3"/>
  <c r="G17" i="3"/>
  <c r="J17" i="3"/>
  <c r="K17" i="3"/>
  <c r="L17" i="3"/>
  <c r="A18" i="3"/>
  <c r="B18" i="3"/>
  <c r="C18" i="3"/>
  <c r="D18" i="3"/>
  <c r="F18" i="3"/>
  <c r="G18" i="3"/>
  <c r="J18" i="3"/>
  <c r="K18" i="3"/>
  <c r="L18" i="3"/>
  <c r="A19" i="3"/>
  <c r="B19" i="3"/>
  <c r="C19" i="3"/>
  <c r="D19" i="3"/>
  <c r="E19" i="3"/>
  <c r="F19" i="3"/>
  <c r="G19" i="3"/>
  <c r="H19" i="3"/>
  <c r="I19" i="3"/>
  <c r="J19" i="3"/>
  <c r="K19" i="3"/>
  <c r="L19" i="3"/>
  <c r="A20" i="3"/>
  <c r="B20" i="3"/>
  <c r="C20" i="3"/>
  <c r="D20" i="3"/>
  <c r="E20" i="3"/>
  <c r="F20" i="3"/>
  <c r="G20" i="3"/>
  <c r="H20" i="3"/>
  <c r="I20" i="3"/>
  <c r="J20" i="3"/>
  <c r="K20" i="3"/>
  <c r="L20" i="3"/>
  <c r="A21" i="3"/>
  <c r="B21" i="3"/>
  <c r="C21" i="3"/>
  <c r="D21" i="3"/>
  <c r="E21" i="3"/>
  <c r="F21" i="3"/>
  <c r="G21" i="3"/>
  <c r="H21" i="3"/>
  <c r="I21" i="3"/>
  <c r="J21" i="3"/>
  <c r="K21" i="3"/>
  <c r="L21" i="3"/>
  <c r="A22" i="3"/>
  <c r="B22" i="3"/>
  <c r="C22" i="3"/>
  <c r="D22" i="3"/>
  <c r="E22" i="3"/>
  <c r="F22" i="3"/>
  <c r="G22" i="3"/>
  <c r="H22" i="3"/>
  <c r="I22" i="3"/>
  <c r="J22" i="3"/>
  <c r="K22" i="3"/>
  <c r="L22" i="3"/>
  <c r="A23" i="3"/>
  <c r="B23" i="3"/>
  <c r="C23" i="3"/>
  <c r="D23" i="3"/>
  <c r="E23" i="3"/>
  <c r="F23" i="3"/>
  <c r="G23" i="3"/>
  <c r="H23" i="3"/>
  <c r="I23" i="3"/>
  <c r="J23" i="3"/>
  <c r="K23" i="3"/>
  <c r="L23" i="3"/>
  <c r="A24" i="3"/>
  <c r="B24" i="3"/>
  <c r="C24" i="3"/>
  <c r="D24" i="3"/>
  <c r="E24" i="3"/>
  <c r="F24" i="3"/>
  <c r="G24" i="3"/>
  <c r="H24" i="3"/>
  <c r="I24" i="3"/>
  <c r="J24" i="3"/>
  <c r="K24" i="3"/>
  <c r="L24" i="3"/>
  <c r="A25" i="3"/>
  <c r="B25" i="3"/>
  <c r="C25" i="3"/>
  <c r="D25" i="3"/>
  <c r="E25" i="3"/>
  <c r="F25" i="3"/>
  <c r="G25" i="3"/>
  <c r="H25" i="3"/>
  <c r="I25" i="3"/>
  <c r="J25" i="3"/>
  <c r="K25" i="3"/>
  <c r="L25" i="3"/>
  <c r="A26" i="3"/>
  <c r="B26" i="3"/>
  <c r="C26" i="3"/>
  <c r="D26" i="3"/>
  <c r="E26" i="3"/>
  <c r="F26" i="3"/>
  <c r="G26" i="3"/>
  <c r="H26" i="3"/>
  <c r="I26" i="3"/>
  <c r="J26" i="3"/>
  <c r="K26" i="3"/>
  <c r="L26" i="3"/>
  <c r="A27" i="3"/>
  <c r="B27" i="3"/>
  <c r="C27" i="3"/>
  <c r="D27" i="3"/>
  <c r="E27" i="3"/>
  <c r="F27" i="3"/>
  <c r="G27" i="3"/>
  <c r="H27" i="3"/>
  <c r="I27" i="3"/>
  <c r="J27" i="3"/>
  <c r="K27" i="3"/>
  <c r="L27" i="3"/>
  <c r="A28" i="3"/>
  <c r="B28" i="3"/>
  <c r="C28" i="3"/>
  <c r="D28" i="3"/>
  <c r="E28" i="3"/>
  <c r="F28" i="3"/>
  <c r="G28" i="3"/>
  <c r="H28" i="3"/>
  <c r="I28" i="3"/>
  <c r="J28" i="3"/>
  <c r="K28" i="3"/>
  <c r="L28" i="3"/>
  <c r="A29" i="3"/>
  <c r="B29" i="3"/>
  <c r="C29" i="3"/>
  <c r="D29" i="3"/>
  <c r="E29" i="3"/>
  <c r="F29" i="3"/>
  <c r="G29" i="3"/>
  <c r="H29" i="3"/>
  <c r="I29" i="3"/>
  <c r="J29" i="3"/>
  <c r="K29" i="3"/>
  <c r="L29" i="3"/>
  <c r="A30" i="3"/>
  <c r="B30" i="3"/>
  <c r="C30" i="3"/>
  <c r="D30" i="3"/>
  <c r="E30" i="3"/>
  <c r="F30" i="3"/>
  <c r="G30" i="3"/>
  <c r="H30" i="3"/>
  <c r="I30" i="3"/>
  <c r="J30" i="3"/>
  <c r="K30" i="3"/>
  <c r="L30" i="3"/>
  <c r="A31" i="3"/>
  <c r="B31" i="3"/>
  <c r="C31" i="3"/>
  <c r="D31" i="3"/>
  <c r="E31" i="3"/>
  <c r="F31" i="3"/>
  <c r="G31" i="3"/>
  <c r="H31" i="3"/>
  <c r="I31" i="3"/>
  <c r="J31" i="3"/>
  <c r="K31" i="3"/>
  <c r="L31" i="3"/>
  <c r="A32" i="3"/>
  <c r="B32" i="3"/>
  <c r="C32" i="3"/>
  <c r="D32" i="3"/>
  <c r="E32" i="3"/>
  <c r="F32" i="3"/>
  <c r="G32" i="3"/>
  <c r="H32" i="3"/>
  <c r="I32" i="3"/>
  <c r="J32" i="3"/>
  <c r="K32" i="3"/>
  <c r="L32" i="3"/>
  <c r="A33" i="3"/>
  <c r="B33" i="3"/>
  <c r="C33" i="3"/>
  <c r="D33" i="3"/>
  <c r="E33" i="3"/>
  <c r="F33" i="3"/>
  <c r="G33" i="3"/>
  <c r="H33" i="3"/>
  <c r="I33" i="3"/>
  <c r="J33" i="3"/>
  <c r="K33" i="3"/>
  <c r="L33" i="3"/>
  <c r="A34" i="3"/>
  <c r="B34" i="3"/>
  <c r="C34" i="3"/>
  <c r="D34" i="3"/>
  <c r="E34" i="3"/>
  <c r="F34" i="3"/>
  <c r="G34" i="3"/>
  <c r="H34" i="3"/>
  <c r="I34" i="3"/>
  <c r="J34" i="3"/>
  <c r="K34" i="3"/>
  <c r="L34" i="3"/>
  <c r="A35" i="3"/>
  <c r="B35" i="3"/>
  <c r="C35" i="3"/>
  <c r="D35" i="3"/>
  <c r="E35" i="3"/>
  <c r="F35" i="3"/>
  <c r="G35" i="3"/>
  <c r="H35" i="3"/>
  <c r="I35" i="3"/>
  <c r="J35" i="3"/>
  <c r="K35" i="3"/>
  <c r="L35" i="3"/>
  <c r="A36" i="3"/>
  <c r="B36" i="3"/>
  <c r="C36" i="3"/>
  <c r="D36" i="3"/>
  <c r="E36" i="3"/>
  <c r="F36" i="3"/>
  <c r="G36" i="3"/>
  <c r="H36" i="3"/>
  <c r="I36" i="3"/>
  <c r="J36" i="3"/>
  <c r="K36" i="3"/>
  <c r="L36" i="3"/>
  <c r="A37" i="3"/>
  <c r="B37" i="3"/>
  <c r="C37" i="3"/>
  <c r="D37" i="3"/>
  <c r="E37" i="3"/>
  <c r="F37" i="3"/>
  <c r="G37" i="3"/>
  <c r="H37" i="3"/>
  <c r="J37" i="3"/>
  <c r="K37" i="3"/>
  <c r="L37" i="3"/>
  <c r="A38" i="3"/>
  <c r="B38" i="3"/>
  <c r="C38" i="3"/>
  <c r="D38" i="3"/>
  <c r="E38" i="3"/>
  <c r="F38" i="3"/>
  <c r="G38" i="3"/>
  <c r="H38" i="3"/>
  <c r="I38" i="3"/>
  <c r="J38" i="3"/>
  <c r="K38" i="3"/>
  <c r="L38" i="3"/>
  <c r="A39" i="3"/>
  <c r="B39" i="3"/>
  <c r="C39" i="3"/>
  <c r="D39" i="3"/>
  <c r="E39" i="3"/>
  <c r="F39" i="3"/>
  <c r="G39" i="3"/>
  <c r="H39" i="3"/>
  <c r="J39" i="3"/>
  <c r="K39" i="3"/>
  <c r="L39" i="3"/>
  <c r="A40" i="3"/>
  <c r="B40" i="3"/>
  <c r="C40" i="3"/>
  <c r="D40" i="3"/>
  <c r="E40" i="3"/>
  <c r="F40" i="3"/>
  <c r="G40" i="3"/>
  <c r="H40" i="3"/>
  <c r="I40" i="3"/>
  <c r="J40" i="3"/>
  <c r="K40" i="3"/>
  <c r="L40" i="3"/>
  <c r="A41" i="3"/>
  <c r="B41" i="3"/>
  <c r="C41" i="3"/>
  <c r="D41" i="3"/>
  <c r="E41" i="3"/>
  <c r="F41" i="3"/>
  <c r="G41" i="3"/>
  <c r="H41" i="3"/>
  <c r="I41" i="3"/>
  <c r="J41" i="3"/>
  <c r="K41" i="3"/>
  <c r="L41" i="3"/>
  <c r="A42" i="3"/>
  <c r="B42" i="3"/>
  <c r="C42" i="3"/>
  <c r="D42" i="3"/>
  <c r="E42" i="3"/>
  <c r="F42" i="3"/>
  <c r="G42" i="3"/>
  <c r="H42" i="3"/>
  <c r="I42" i="3"/>
  <c r="J42" i="3"/>
  <c r="K42" i="3"/>
  <c r="L42" i="3"/>
  <c r="A43" i="3"/>
  <c r="B43" i="3"/>
  <c r="C43" i="3"/>
  <c r="D43" i="3"/>
  <c r="E43" i="3"/>
  <c r="F43" i="3"/>
  <c r="G43" i="3"/>
  <c r="H43" i="3"/>
  <c r="I43" i="3"/>
  <c r="J43" i="3"/>
  <c r="K43" i="3"/>
  <c r="L43" i="3"/>
  <c r="A44" i="3"/>
  <c r="B44" i="3"/>
  <c r="C44" i="3"/>
  <c r="D44" i="3"/>
  <c r="E44" i="3"/>
  <c r="F44" i="3"/>
  <c r="G44" i="3"/>
  <c r="I44" i="3"/>
  <c r="J44" i="3"/>
  <c r="K44" i="3"/>
  <c r="L44" i="3"/>
  <c r="A45" i="3"/>
  <c r="B45" i="3"/>
  <c r="C45" i="3"/>
  <c r="D45" i="3"/>
  <c r="E45" i="3"/>
  <c r="F45" i="3"/>
  <c r="G45" i="3"/>
  <c r="H45" i="3"/>
  <c r="I45" i="3"/>
  <c r="J45" i="3"/>
  <c r="K45" i="3"/>
  <c r="L45" i="3"/>
  <c r="A46" i="3"/>
  <c r="B46" i="3"/>
  <c r="C46" i="3"/>
  <c r="D46" i="3"/>
  <c r="E46" i="3"/>
  <c r="F46" i="3"/>
  <c r="G46" i="3"/>
  <c r="H46" i="3"/>
  <c r="I46" i="3"/>
  <c r="J46" i="3"/>
  <c r="K46" i="3"/>
  <c r="L46" i="3"/>
  <c r="A47" i="3"/>
  <c r="B47" i="3"/>
  <c r="C47" i="3"/>
  <c r="D47" i="3"/>
  <c r="E47" i="3"/>
  <c r="F47" i="3"/>
  <c r="G47" i="3"/>
  <c r="H47" i="3"/>
  <c r="I47" i="3"/>
  <c r="J47" i="3"/>
  <c r="K47" i="3"/>
  <c r="L47" i="3"/>
  <c r="A48" i="3"/>
  <c r="B48" i="3"/>
  <c r="C48" i="3"/>
  <c r="D48" i="3"/>
  <c r="E48" i="3"/>
  <c r="F48" i="3"/>
  <c r="G48" i="3"/>
  <c r="H48" i="3"/>
  <c r="I48" i="3"/>
  <c r="J48" i="3"/>
  <c r="K48" i="3"/>
  <c r="L48" i="3"/>
  <c r="A49" i="3"/>
  <c r="B49" i="3"/>
  <c r="C49" i="3"/>
  <c r="D49" i="3"/>
  <c r="E49" i="3"/>
  <c r="F49" i="3"/>
  <c r="G49" i="3"/>
  <c r="H49" i="3"/>
  <c r="I49" i="3"/>
  <c r="J49" i="3"/>
  <c r="K49" i="3"/>
  <c r="L49" i="3"/>
  <c r="A50" i="3"/>
  <c r="B50" i="3"/>
  <c r="C50" i="3"/>
  <c r="D50" i="3"/>
  <c r="E50" i="3"/>
  <c r="F50" i="3"/>
  <c r="G50" i="3"/>
  <c r="H50" i="3"/>
  <c r="I50" i="3"/>
  <c r="J50" i="3"/>
  <c r="K50" i="3"/>
  <c r="L50" i="3"/>
  <c r="A51" i="3"/>
  <c r="B51" i="3"/>
  <c r="C51" i="3"/>
  <c r="D51" i="3"/>
  <c r="E51" i="3"/>
  <c r="F51" i="3"/>
  <c r="G51" i="3"/>
  <c r="H51" i="3"/>
  <c r="I51" i="3"/>
  <c r="J51" i="3"/>
  <c r="K51" i="3"/>
  <c r="L51" i="3"/>
  <c r="A52" i="3"/>
  <c r="B52" i="3"/>
  <c r="C52" i="3"/>
  <c r="D52" i="3"/>
  <c r="E52" i="3"/>
  <c r="F52" i="3"/>
  <c r="G52" i="3"/>
  <c r="H52" i="3"/>
  <c r="I52" i="3"/>
  <c r="J52" i="3"/>
  <c r="K52" i="3"/>
  <c r="L52" i="3"/>
  <c r="A53" i="3"/>
  <c r="B53" i="3"/>
  <c r="C53" i="3"/>
  <c r="D53" i="3"/>
  <c r="E53" i="3"/>
  <c r="F53" i="3"/>
  <c r="G53" i="3"/>
  <c r="H53" i="3"/>
  <c r="I53" i="3"/>
  <c r="J53" i="3"/>
  <c r="K53" i="3"/>
  <c r="L53" i="3"/>
  <c r="A54" i="3"/>
  <c r="B54" i="3"/>
  <c r="C54" i="3"/>
  <c r="D54" i="3"/>
  <c r="E54" i="3"/>
  <c r="F54" i="3"/>
  <c r="G54" i="3"/>
  <c r="H54" i="3"/>
  <c r="I54" i="3"/>
  <c r="J54" i="3"/>
  <c r="K54" i="3"/>
  <c r="L54" i="3"/>
  <c r="A55" i="3"/>
  <c r="B55" i="3"/>
  <c r="C55" i="3"/>
  <c r="D55" i="3"/>
  <c r="E55" i="3"/>
  <c r="F55" i="3"/>
  <c r="G55" i="3"/>
  <c r="H55" i="3"/>
  <c r="I55" i="3"/>
  <c r="J55" i="3"/>
  <c r="K55" i="3"/>
  <c r="L55" i="3"/>
  <c r="A56" i="3"/>
  <c r="B56" i="3"/>
  <c r="C56" i="3"/>
  <c r="D56" i="3"/>
  <c r="E56" i="3"/>
  <c r="F56" i="3"/>
  <c r="G56" i="3"/>
  <c r="H56" i="3"/>
  <c r="I56" i="3"/>
  <c r="J56" i="3"/>
  <c r="K56" i="3"/>
  <c r="L56" i="3"/>
  <c r="A57" i="3"/>
  <c r="B57" i="3"/>
  <c r="C57" i="3"/>
  <c r="D57" i="3"/>
  <c r="E57" i="3"/>
  <c r="F57" i="3"/>
  <c r="G57" i="3"/>
  <c r="H57" i="3"/>
  <c r="I57" i="3"/>
  <c r="J57" i="3"/>
  <c r="K57" i="3"/>
  <c r="L57" i="3"/>
  <c r="A58" i="3"/>
  <c r="B58" i="3"/>
  <c r="C58" i="3"/>
  <c r="D58" i="3"/>
  <c r="E58" i="3"/>
  <c r="F58" i="3"/>
  <c r="G58" i="3"/>
  <c r="H58" i="3"/>
  <c r="I58" i="3"/>
  <c r="J58" i="3"/>
  <c r="K58" i="3"/>
  <c r="L58" i="3"/>
  <c r="A59" i="3"/>
  <c r="B59" i="3"/>
  <c r="C59" i="3"/>
  <c r="D59" i="3"/>
  <c r="E59" i="3"/>
  <c r="F59" i="3"/>
  <c r="G59" i="3"/>
  <c r="H59" i="3"/>
  <c r="I59" i="3"/>
  <c r="J59" i="3"/>
  <c r="K59" i="3"/>
  <c r="L59" i="3"/>
  <c r="A60" i="3"/>
  <c r="B60" i="3"/>
  <c r="C60" i="3"/>
  <c r="D60" i="3"/>
  <c r="E60" i="3"/>
  <c r="F60" i="3"/>
  <c r="G60" i="3"/>
  <c r="H60" i="3"/>
  <c r="I60" i="3"/>
  <c r="J60" i="3"/>
  <c r="K60" i="3"/>
  <c r="L60" i="3"/>
  <c r="A61" i="3"/>
  <c r="B61" i="3"/>
  <c r="C61" i="3"/>
  <c r="D61" i="3"/>
  <c r="E61" i="3"/>
  <c r="F61" i="3"/>
  <c r="G61" i="3"/>
  <c r="H61" i="3"/>
  <c r="I61" i="3"/>
  <c r="J61" i="3"/>
  <c r="K61" i="3"/>
  <c r="L61" i="3"/>
  <c r="A62" i="3"/>
  <c r="B62" i="3"/>
  <c r="C62" i="3"/>
  <c r="D62" i="3"/>
  <c r="E62" i="3"/>
  <c r="F62" i="3"/>
  <c r="G62" i="3"/>
  <c r="H62" i="3"/>
  <c r="I62" i="3"/>
  <c r="J62" i="3"/>
  <c r="K62" i="3"/>
  <c r="L62" i="3"/>
  <c r="A63" i="3"/>
  <c r="B63" i="3"/>
  <c r="C63" i="3"/>
  <c r="D63" i="3"/>
  <c r="E63" i="3"/>
  <c r="F63" i="3"/>
  <c r="G63" i="3"/>
  <c r="H63" i="3"/>
  <c r="I63" i="3"/>
  <c r="J63" i="3"/>
  <c r="K63" i="3"/>
  <c r="L63" i="3"/>
  <c r="A64" i="3"/>
  <c r="B64" i="3"/>
  <c r="C64" i="3"/>
  <c r="D64" i="3"/>
  <c r="E64" i="3"/>
  <c r="F64" i="3"/>
  <c r="G64" i="3"/>
  <c r="H64" i="3"/>
  <c r="I64" i="3"/>
  <c r="J64" i="3"/>
  <c r="K64" i="3"/>
  <c r="L64" i="3"/>
  <c r="A65" i="3"/>
  <c r="B65" i="3"/>
  <c r="C65" i="3"/>
  <c r="D65" i="3"/>
  <c r="E65" i="3"/>
  <c r="F65" i="3"/>
  <c r="G65" i="3"/>
  <c r="H65" i="3"/>
  <c r="I65" i="3"/>
  <c r="J65" i="3"/>
  <c r="K65" i="3"/>
  <c r="L65" i="3"/>
  <c r="A66" i="3"/>
  <c r="B66" i="3"/>
  <c r="C66" i="3"/>
  <c r="D66" i="3"/>
  <c r="E66" i="3"/>
  <c r="F66" i="3"/>
  <c r="G66" i="3"/>
  <c r="H66" i="3"/>
  <c r="I66" i="3"/>
  <c r="J66" i="3"/>
  <c r="K66" i="3"/>
  <c r="L66" i="3"/>
  <c r="A67" i="3"/>
  <c r="B67" i="3"/>
  <c r="C67" i="3"/>
  <c r="D67" i="3"/>
  <c r="E67" i="3"/>
  <c r="F67" i="3"/>
  <c r="G67" i="3"/>
  <c r="H67" i="3"/>
  <c r="I67" i="3"/>
  <c r="J67" i="3"/>
  <c r="K67" i="3"/>
  <c r="L67" i="3"/>
  <c r="A68" i="3"/>
  <c r="B68" i="3"/>
  <c r="C68" i="3"/>
  <c r="D68" i="3"/>
  <c r="E68" i="3"/>
  <c r="F68" i="3"/>
  <c r="G68" i="3"/>
  <c r="H68" i="3"/>
  <c r="I68" i="3"/>
  <c r="J68" i="3"/>
  <c r="K68" i="3"/>
  <c r="L68" i="3"/>
  <c r="A69" i="3"/>
  <c r="B69" i="3"/>
  <c r="C69" i="3"/>
  <c r="D69" i="3"/>
  <c r="E69" i="3"/>
  <c r="F69" i="3"/>
  <c r="G69" i="3"/>
  <c r="H69" i="3"/>
  <c r="I69" i="3"/>
  <c r="J69" i="3"/>
  <c r="K69" i="3"/>
  <c r="L69" i="3"/>
  <c r="A70" i="3"/>
  <c r="B70" i="3"/>
  <c r="C70" i="3"/>
  <c r="D70" i="3"/>
  <c r="E70" i="3"/>
  <c r="F70" i="3"/>
  <c r="G70" i="3"/>
  <c r="H70" i="3"/>
  <c r="I70" i="3"/>
  <c r="J70" i="3"/>
  <c r="K70" i="3"/>
  <c r="L70" i="3"/>
  <c r="A71" i="3"/>
  <c r="B71" i="3"/>
  <c r="C71" i="3"/>
  <c r="D71" i="3"/>
  <c r="E71" i="3"/>
  <c r="F71" i="3"/>
  <c r="G71" i="3"/>
  <c r="H71" i="3"/>
  <c r="I71" i="3"/>
  <c r="J71" i="3"/>
  <c r="K71" i="3"/>
  <c r="L71" i="3"/>
  <c r="A72" i="3"/>
  <c r="B72" i="3"/>
  <c r="C72" i="3"/>
  <c r="D72" i="3"/>
  <c r="E72" i="3"/>
  <c r="F72" i="3"/>
  <c r="G72" i="3"/>
  <c r="H72" i="3"/>
  <c r="I72" i="3"/>
  <c r="J72" i="3"/>
  <c r="K72" i="3"/>
  <c r="L72" i="3"/>
  <c r="A73" i="3"/>
  <c r="B73" i="3"/>
  <c r="C73" i="3"/>
  <c r="D73" i="3"/>
  <c r="E73" i="3"/>
  <c r="F73" i="3"/>
  <c r="G73" i="3"/>
  <c r="H73" i="3"/>
  <c r="I73" i="3"/>
  <c r="J73" i="3"/>
  <c r="K73" i="3"/>
  <c r="L73" i="3"/>
  <c r="A74" i="3"/>
  <c r="B74" i="3"/>
  <c r="C74" i="3"/>
  <c r="D74" i="3"/>
  <c r="E74" i="3"/>
  <c r="F74" i="3"/>
  <c r="G74" i="3"/>
  <c r="H74" i="3"/>
  <c r="I74" i="3"/>
  <c r="J74" i="3"/>
  <c r="K74" i="3"/>
  <c r="L74" i="3"/>
  <c r="A75" i="3"/>
  <c r="B75" i="3"/>
  <c r="C75" i="3"/>
  <c r="D75" i="3"/>
  <c r="E75" i="3"/>
  <c r="F75" i="3"/>
  <c r="G75" i="3"/>
  <c r="H75" i="3"/>
  <c r="I75" i="3"/>
  <c r="J75" i="3"/>
  <c r="K75" i="3"/>
  <c r="L75" i="3"/>
  <c r="A76" i="3"/>
  <c r="B76" i="3"/>
  <c r="C76" i="3"/>
  <c r="D76" i="3"/>
  <c r="E76" i="3"/>
  <c r="F76" i="3"/>
  <c r="G76" i="3"/>
  <c r="H76" i="3"/>
  <c r="I76" i="3"/>
  <c r="J76" i="3"/>
  <c r="K76" i="3"/>
  <c r="L76" i="3"/>
  <c r="A77" i="3"/>
  <c r="B77" i="3"/>
  <c r="C77" i="3"/>
  <c r="D77" i="3"/>
  <c r="E77" i="3"/>
  <c r="F77" i="3"/>
  <c r="G77" i="3"/>
  <c r="H77" i="3"/>
  <c r="I77" i="3"/>
  <c r="J77" i="3"/>
  <c r="K77" i="3"/>
  <c r="L77" i="3"/>
  <c r="A78" i="3"/>
  <c r="B78" i="3"/>
  <c r="C78" i="3"/>
  <c r="D78" i="3"/>
  <c r="E78" i="3"/>
  <c r="F78" i="3"/>
  <c r="G78" i="3"/>
  <c r="H78" i="3"/>
  <c r="I78" i="3"/>
  <c r="J78" i="3"/>
  <c r="K78" i="3"/>
  <c r="L78" i="3"/>
  <c r="A79" i="3"/>
  <c r="B79" i="3"/>
  <c r="C79" i="3"/>
  <c r="D79" i="3"/>
  <c r="E79" i="3"/>
  <c r="F79" i="3"/>
  <c r="G79" i="3"/>
  <c r="H79" i="3"/>
  <c r="I79" i="3"/>
  <c r="J79" i="3"/>
  <c r="K79" i="3"/>
  <c r="L79" i="3"/>
  <c r="A80" i="3"/>
  <c r="B80" i="3"/>
  <c r="C80" i="3"/>
  <c r="D80" i="3"/>
  <c r="E80" i="3"/>
  <c r="F80" i="3"/>
  <c r="G80" i="3"/>
  <c r="H80" i="3"/>
  <c r="I80" i="3"/>
  <c r="J80" i="3"/>
  <c r="K80" i="3"/>
  <c r="L80" i="3"/>
  <c r="A81" i="3"/>
  <c r="B81" i="3"/>
  <c r="C81" i="3"/>
  <c r="D81" i="3"/>
  <c r="E81" i="3"/>
  <c r="F81" i="3"/>
  <c r="G81" i="3"/>
  <c r="H81" i="3"/>
  <c r="I81" i="3"/>
  <c r="J81" i="3"/>
  <c r="K81" i="3"/>
  <c r="L81" i="3"/>
  <c r="A82" i="3"/>
  <c r="B82" i="3"/>
  <c r="C82" i="3"/>
  <c r="D82" i="3"/>
  <c r="E82" i="3"/>
  <c r="F82" i="3"/>
  <c r="G82" i="3"/>
  <c r="H82" i="3"/>
  <c r="J82" i="3"/>
  <c r="K82" i="3"/>
  <c r="L82" i="3"/>
  <c r="A83" i="3"/>
  <c r="B83" i="3"/>
  <c r="C83" i="3"/>
  <c r="D83" i="3"/>
  <c r="E83" i="3"/>
  <c r="F83" i="3"/>
  <c r="G83" i="3"/>
  <c r="H83" i="3"/>
  <c r="I83" i="3"/>
  <c r="J83" i="3"/>
  <c r="K83" i="3"/>
  <c r="L83" i="3"/>
  <c r="A84" i="3"/>
  <c r="B84" i="3"/>
  <c r="C84" i="3"/>
  <c r="D84" i="3"/>
  <c r="E84" i="3"/>
  <c r="F84" i="3"/>
  <c r="G84" i="3"/>
  <c r="H84" i="3"/>
  <c r="I84" i="3"/>
  <c r="J84" i="3"/>
  <c r="K84" i="3"/>
  <c r="L84" i="3"/>
  <c r="A85" i="3"/>
  <c r="B85" i="3"/>
  <c r="C85" i="3"/>
  <c r="D85" i="3"/>
  <c r="E85" i="3"/>
  <c r="F85" i="3"/>
  <c r="G85" i="3"/>
  <c r="H85" i="3"/>
  <c r="I85" i="3"/>
  <c r="J85" i="3"/>
  <c r="K85" i="3"/>
  <c r="L85" i="3"/>
  <c r="A86" i="3"/>
  <c r="B86" i="3"/>
  <c r="C86" i="3"/>
  <c r="D86" i="3"/>
  <c r="E86" i="3"/>
  <c r="F86" i="3"/>
  <c r="G86" i="3"/>
  <c r="H86" i="3"/>
  <c r="I86" i="3"/>
  <c r="J86" i="3"/>
  <c r="K86" i="3"/>
  <c r="L86" i="3"/>
  <c r="A87" i="3"/>
  <c r="B87" i="3"/>
  <c r="C87" i="3"/>
  <c r="D87" i="3"/>
  <c r="E87" i="3"/>
  <c r="F87" i="3"/>
  <c r="G87" i="3"/>
  <c r="H87" i="3"/>
  <c r="I87" i="3"/>
  <c r="J87" i="3"/>
  <c r="K87" i="3"/>
  <c r="L87" i="3"/>
  <c r="A88" i="3"/>
  <c r="B88" i="3"/>
  <c r="C88" i="3"/>
  <c r="D88" i="3"/>
  <c r="E88" i="3"/>
  <c r="F88" i="3"/>
  <c r="G88" i="3"/>
  <c r="H88" i="3"/>
  <c r="I88" i="3"/>
  <c r="J88" i="3"/>
  <c r="K88" i="3"/>
  <c r="L88" i="3"/>
  <c r="A89" i="3"/>
  <c r="B89" i="3"/>
  <c r="C89" i="3"/>
  <c r="D89" i="3"/>
  <c r="E89" i="3"/>
  <c r="F89" i="3"/>
  <c r="G89" i="3"/>
  <c r="H89" i="3"/>
  <c r="I89" i="3"/>
  <c r="J89" i="3"/>
  <c r="K89" i="3"/>
  <c r="L89" i="3"/>
  <c r="A90" i="3"/>
  <c r="B90" i="3"/>
  <c r="C90" i="3"/>
  <c r="D90" i="3"/>
  <c r="E90" i="3"/>
  <c r="F90" i="3"/>
  <c r="G90" i="3"/>
  <c r="H90" i="3"/>
  <c r="I90" i="3"/>
  <c r="J90" i="3"/>
  <c r="K90" i="3"/>
  <c r="L90" i="3"/>
  <c r="A91" i="3"/>
  <c r="B91" i="3"/>
  <c r="C91" i="3"/>
  <c r="D91" i="3"/>
  <c r="E91" i="3"/>
  <c r="F91" i="3"/>
  <c r="G91" i="3"/>
  <c r="H91" i="3"/>
  <c r="I91" i="3"/>
  <c r="J91" i="3"/>
  <c r="K91" i="3"/>
  <c r="L91" i="3"/>
  <c r="A92" i="3"/>
  <c r="B92" i="3"/>
  <c r="C92" i="3"/>
  <c r="D92" i="3"/>
  <c r="E92" i="3"/>
  <c r="F92" i="3"/>
  <c r="G92" i="3"/>
  <c r="H92" i="3"/>
  <c r="I92" i="3"/>
  <c r="J92" i="3"/>
  <c r="K92" i="3"/>
  <c r="L92" i="3"/>
  <c r="A93" i="3"/>
  <c r="B93" i="3"/>
  <c r="C93" i="3"/>
  <c r="D93" i="3"/>
  <c r="E93" i="3"/>
  <c r="F93" i="3"/>
  <c r="G93" i="3"/>
  <c r="H93" i="3"/>
  <c r="I93" i="3"/>
  <c r="J93" i="3"/>
  <c r="K93" i="3"/>
  <c r="L93" i="3"/>
  <c r="B2" i="3"/>
  <c r="C2" i="3"/>
  <c r="D2" i="3"/>
  <c r="E2" i="3"/>
  <c r="F2" i="3"/>
  <c r="G2" i="3"/>
  <c r="H2" i="3"/>
  <c r="I2" i="3"/>
  <c r="J2" i="3"/>
  <c r="K2" i="3"/>
  <c r="L2" i="3"/>
  <c r="A2" i="3"/>
</calcChain>
</file>

<file path=xl/sharedStrings.xml><?xml version="1.0" encoding="utf-8"?>
<sst xmlns="http://schemas.openxmlformats.org/spreadsheetml/2006/main" count="1150" uniqueCount="352">
  <si>
    <t>Goal</t>
  </si>
  <si>
    <t>Metric</t>
  </si>
  <si>
    <t>Target</t>
  </si>
  <si>
    <t>Updated</t>
  </si>
  <si>
    <t>Next Update</t>
  </si>
  <si>
    <t>Growth Target</t>
  </si>
  <si>
    <t>Red Alert</t>
  </si>
  <si>
    <t>Data Source</t>
  </si>
  <si>
    <t>Data Collector</t>
  </si>
  <si>
    <t>Team Owner</t>
  </si>
  <si>
    <t>Category</t>
  </si>
  <si>
    <t>Notes</t>
  </si>
  <si>
    <t>Top Goal?</t>
  </si>
  <si>
    <t>Closing the Achievement Gap</t>
  </si>
  <si>
    <t>Strong Character Development</t>
  </si>
  <si>
    <t>Climbing to College Graduation</t>
  </si>
  <si>
    <t>Network Growth and Charter Retention</t>
  </si>
  <si>
    <t>Student and Parent Satisfaction</t>
  </si>
  <si>
    <t>Leadership Pipeline</t>
  </si>
  <si>
    <t>School Leader Retention</t>
  </si>
  <si>
    <t>Network Value to Principals</t>
  </si>
  <si>
    <t>Principal/DSO Satisfaction with Network</t>
  </si>
  <si>
    <t>Quality of Instruction</t>
  </si>
  <si>
    <t>Teacher Retention</t>
  </si>
  <si>
    <t>School Leader Morale</t>
  </si>
  <si>
    <t>Teacher Morale</t>
  </si>
  <si>
    <t>D&amp;I Retention and Morale</t>
  </si>
  <si>
    <t>Teacher and Dean Recruitment</t>
  </si>
  <si>
    <t>Principal-DSO Relationship</t>
  </si>
  <si>
    <t>Ops Staff Morale</t>
  </si>
  <si>
    <t>HC Operations</t>
  </si>
  <si>
    <t>IT Systems Quality</t>
  </si>
  <si>
    <t>External Messaging</t>
  </si>
  <si>
    <t>Fundraising</t>
  </si>
  <si>
    <t>Budgeting</t>
  </si>
  <si>
    <t>Board Engagement and Governance</t>
  </si>
  <si>
    <t>Revised Category</t>
  </si>
  <si>
    <t>Original Categories</t>
  </si>
  <si>
    <t>NS Retention and Morale</t>
  </si>
  <si>
    <t>School Leader Morale and Retention</t>
  </si>
  <si>
    <t>School Leader Satisfaction with Network</t>
  </si>
  <si>
    <t>Teacher Morale and Retention</t>
  </si>
  <si>
    <t>Systems Quality</t>
  </si>
  <si>
    <t>Facilities Operations</t>
  </si>
  <si>
    <t>School Ops Morale</t>
  </si>
  <si>
    <t>Network Operations and Systems</t>
  </si>
  <si>
    <t>Yes</t>
  </si>
  <si>
    <t>No</t>
  </si>
  <si>
    <t>% of Schools that score 475 points or more on the AF Report Card</t>
  </si>
  <si>
    <t>% of Schools that score 375 points or more on the AF Report Card</t>
  </si>
  <si>
    <t>% of Schools that score 275 points or more on the AF Report Card</t>
  </si>
  <si>
    <t>% of AF Capstone grades (4th, 8th, 10th grade CT, Regents NY) that exceed the non-poor state average in ELA (reading and writing combined)</t>
  </si>
  <si>
    <t>% of AF Capstone grades (4th, 8th, 10th grade CT, Regents NY) that exceed the non-poor state average in math</t>
  </si>
  <si>
    <t>AF Report Card Performance</t>
  </si>
  <si>
    <t>% of teachers agree or strongly agree to the following question asked on the Org. Health Survey: "How effective is your school in developing student character?"</t>
  </si>
  <si>
    <t>Character Development</t>
  </si>
  <si>
    <t>State Test Performance</t>
  </si>
  <si>
    <t>SAT Performance</t>
  </si>
  <si>
    <t>% of AF students who finish 8th grade and enroll at an AF high school</t>
  </si>
  <si>
    <r>
      <t>%</t>
    </r>
    <r>
      <rPr>
        <sz val="11"/>
        <rFont val="Calibri"/>
        <family val="2"/>
        <scheme val="minor"/>
      </rPr>
      <t xml:space="preserve"> of AF high school graduating seniors are accepted into a 4-year college before they graduate from high school.</t>
    </r>
  </si>
  <si>
    <r>
      <t>%</t>
    </r>
    <r>
      <rPr>
        <sz val="11"/>
        <rFont val="Calibri"/>
        <family val="2"/>
        <scheme val="minor"/>
      </rPr>
      <t xml:space="preserve"> of AF high school graduating seniors accepted into a selective admissions, 4-year college before they graduate from high school; selective admissions as defined by U.S. News &amp; World Report</t>
    </r>
  </si>
  <si>
    <t>% of AF high school graduates are enrolled in college with second semester sophomore status (or within two courses of it) 18 months after high school graduation</t>
  </si>
  <si>
    <t>Student Retention</t>
  </si>
  <si>
    <t>College Enrollment</t>
  </si>
  <si>
    <t xml:space="preserve">Overall AF annual student LOSS attrition rate (all grades except 8-9) </t>
  </si>
  <si>
    <t xml:space="preserve">AF's growth rate in terms of number of academies </t>
  </si>
  <si>
    <t>% of superintendents and senior district leaders in districts where AF schools are located who agree or strongly agree with the following statement: "Achievement First operates with a spirit of sharing, openness, and cooperation and sees itself as a key part of helping to close the achievement gap for all students in the city</t>
  </si>
  <si>
    <t>% of new charter and renewal applications that are approved for full 5 year terms</t>
  </si>
  <si>
    <t>Growth Rate</t>
  </si>
  <si>
    <t>District Partnerships</t>
  </si>
  <si>
    <t>Charter Renewals</t>
  </si>
  <si>
    <t>% of parents who rate their AF school as an A</t>
  </si>
  <si>
    <t>Student Demand</t>
  </si>
  <si>
    <t>Parent Satisfaction</t>
  </si>
  <si>
    <t>Student Satisfaction</t>
  </si>
  <si>
    <t xml:space="preserve">Pipeline of principals for every projected opening (new schools and successor seats) in next 2 years; this means people are on pace to finish a two-year PIR program in time for every opening.
</t>
  </si>
  <si>
    <t>% of principal vacancies that are met by Phase 1 or 2 PIR candidates who have worked in AF schools for at least a year</t>
  </si>
  <si>
    <t>% of dean hires come from our internal pipeline (predominately Leadership Fellows alumni)</t>
  </si>
  <si>
    <t>Principal Pipeline</t>
  </si>
  <si>
    <t>Dean Pipeline</t>
  </si>
  <si>
    <t>% of principals retained (who would have been offered a position for the next school year) in network</t>
  </si>
  <si>
    <t>% or more of deans who received or would have received an offer came back to AF (any position within the network)</t>
  </si>
  <si>
    <t>% or more of DSOs who received or would have received an offer came back to AF (any position within the network)</t>
  </si>
  <si>
    <t>Quality Principal Retention</t>
  </si>
  <si>
    <t>Quality Dean Retention</t>
  </si>
  <si>
    <t>Quality DSO Retention</t>
  </si>
  <si>
    <t>% of participants who  report that each cohort workshop (Deans, PIRs, Principals, DSOs) is helpful or extremely helpful</t>
  </si>
  <si>
    <t>% of school leaders (principals, deans, DSOs) who report that they are learning and developing in their positions (Org Health)</t>
  </si>
  <si>
    <t>% of principals, deans and DSOs who agree or strongly agree on a composite of org health survey questions that are indicative of engagement and predictive of retention; "I feel positive about working at my school", "There is a culture of “Team and Family” at my school", and "Is staff morale at your school positive or negative?"</t>
  </si>
  <si>
    <t>Workshop Quality</t>
  </si>
  <si>
    <t>School Leader Growth</t>
  </si>
  <si>
    <t>% of Principals agree or strongly agree with the following statement: “I can do what I need to do - whatever it takes - to accomplish these big goals.”</t>
  </si>
  <si>
    <t>% of Principals agree or strongly agree with the following statement: “I am not alone in this important work. I lean on and learn from the principal cohort, my regional superintendent, and others in the network.”</t>
  </si>
  <si>
    <t>% of Principals agree or strongly agree with the following statement: “I understand the rationale for the set of things where there needs to be more consistency across the AF network, and I understand how these shared practices make our network stronger.”</t>
  </si>
  <si>
    <t>% of Principals agree or strongly agree with the following statement: “I am part of something bigger than just one school. I am responsible both for making my school great and also for helping every school in the AF network achieve greatness."</t>
  </si>
  <si>
    <r>
      <t>% of Principals agree or strongly agree with the following statement:</t>
    </r>
    <r>
      <rPr>
        <b/>
        <sz val="11"/>
        <rFont val="Calibri"/>
        <family val="2"/>
        <scheme val="minor"/>
      </rPr>
      <t xml:space="preserve"> </t>
    </r>
    <r>
      <rPr>
        <sz val="11"/>
        <rFont val="Calibri"/>
        <family val="2"/>
        <scheme val="minor"/>
      </rPr>
      <t>“I know what I'm shooting for. My Superintendent and Regional Superintendent have worked together with me to define clear, ambitious goals and the mechanisms to track progress toward those goals.”</t>
    </r>
  </si>
  <si>
    <t>Average % of Principals and DSOs who agree or strongly agree across all NS teams: "This team gets the WHAT right - they consistently provide strong support, services, and/or expertise and deliver on agreed upon outcomes"</t>
  </si>
  <si>
    <t>Average % of Principals and DSOs who agree or strongly agree across all NS teams: "This team gets the HOW right - they are responsive and communicate in a way that is clear, timely, efficient and consistent with our Core Values"</t>
  </si>
  <si>
    <t>% of NS teams who meet the 75% threshold that "This team gets the HOW right - they are responsive and communicate in a way that is clear, timely, efficient and consistent with our Core Values"</t>
  </si>
  <si>
    <t>Network Value to Principals/DSOs</t>
  </si>
  <si>
    <t>Data</t>
  </si>
  <si>
    <t>AF Report Card</t>
  </si>
  <si>
    <t>Mel Oliveros</t>
  </si>
  <si>
    <t>Superintendent</t>
  </si>
  <si>
    <t>?</t>
  </si>
  <si>
    <t>Org Health Survey</t>
  </si>
  <si>
    <t>Tracey Geller</t>
  </si>
  <si>
    <t>6 Year College Graduation Rate</t>
  </si>
  <si>
    <t>Selective College Acceptance Rate</t>
  </si>
  <si>
    <t>College Persistence</t>
  </si>
  <si>
    <t>State tests</t>
  </si>
  <si>
    <t>Unavailable</t>
  </si>
  <si>
    <t>N/A</t>
  </si>
  <si>
    <t>TBD</t>
  </si>
  <si>
    <t>National Student Clearinghouse</t>
  </si>
  <si>
    <t>Megan Fraker</t>
  </si>
  <si>
    <t>Can't be gathered until we have data 6 years out</t>
  </si>
  <si>
    <t>FRL Forms, Student Lottery</t>
  </si>
  <si>
    <t>Student Lottery, DOE records</t>
  </si>
  <si>
    <t>Devyn Humphrey</t>
  </si>
  <si>
    <t>External Relations</t>
  </si>
  <si>
    <t>Availability varies</t>
  </si>
  <si>
    <t>&lt; 4%</t>
  </si>
  <si>
    <t>90% in the principal role, 95% in the network</t>
  </si>
  <si>
    <t>Rachel Kerner</t>
  </si>
  <si>
    <t>Leadership Development</t>
  </si>
  <si>
    <t>Master TCP Lesson Observations</t>
  </si>
  <si>
    <t>Amanda Austin</t>
  </si>
  <si>
    <t xml:space="preserve">% of full-time teachers who are or would qualify for stage 4 or 5 return to teach in the AF network the following year. </t>
  </si>
  <si>
    <t>% or more of teachers who received or would have received an offer came back to AF (any position within the network)</t>
  </si>
  <si>
    <t>Stage 4-5 Retention</t>
  </si>
  <si>
    <t>Quality Teacher Retention</t>
  </si>
  <si>
    <t xml:space="preserve">% or more of teachers agree/strongly agree with: "I feel positive about working at my school" </t>
  </si>
  <si>
    <t>% of teachers who agree or strongly agree on a composite of the following org health survey questions: "How much are you learning and developing in your position?", "How valued is a culture of professional reflection and growth in your school?", and "I feel like I have opportunities for professional growth within my school or within the network."</t>
  </si>
  <si>
    <t>% of teachers who respond "extremely fair" or "very fair" to the question: "How fair are the evaluation criteria for measuring teacher effectiveness (student achievement measures, lesson observations and surveys)?"</t>
  </si>
  <si>
    <t>% or more of teachers who agree/strongly agree/neutral: "How supported do you feel in pursuing your personal priorities?"</t>
  </si>
  <si>
    <t>% or more of teachers who agree/strongly agree/neutral: "I can envision myself having a long term career at AF"</t>
  </si>
  <si>
    <t>Teacher Professional Growth</t>
  </si>
  <si>
    <t>Fairness of Evaluation</t>
  </si>
  <si>
    <t>Teacher Commitment</t>
  </si>
  <si>
    <t>At our schools and NS, Black and Latino offer renewal acceptance rates are equal to or higher than those of other staff members</t>
  </si>
  <si>
    <t xml:space="preserve">At our schools and NS, less than 5% gap in Org Health responses between Black &amp; Latino and first generation college staff members and other staff members when averaging the following questions: "How much are you learning and developing in your position?", "There is someone at work who encourages and supports my learning and development.", "I feel like I have opportunities for professional growth within my school or within the network.",   "Achievement First creates a welcoming environment for me, given my background (e.g. race, ethnicity, class, gender, sexual orientation, religion, etc.)", "I feel positive about working at AF."
</t>
  </si>
  <si>
    <t>At our schools and NS, % finalist candidates who identify as Black, Latino, or multi-racial</t>
  </si>
  <si>
    <t>Black/Latino Teacher Retention</t>
  </si>
  <si>
    <t>Black/Latino Teacher Morale</t>
  </si>
  <si>
    <t>Black/Latino Recruitment</t>
  </si>
  <si>
    <t>% of teacher and dean seats are filled by June 30</t>
  </si>
  <si>
    <t># of completed applications for every opening for leaders and teachers for the next school year, removing TFA corps members (openings calculated as of July 31)</t>
  </si>
  <si>
    <t xml:space="preserve">% of all external offers extended to teachers and leaders are accepted </t>
  </si>
  <si>
    <t>Recruitment success rate</t>
  </si>
  <si>
    <t>Applications per opening</t>
  </si>
  <si>
    <t>Offer acceptance rate</t>
  </si>
  <si>
    <t>% of respondents (teachers, deans, principals, ops, superintendents, network support) agree with the statement “I have the data I need in a format I can use to lead my work effectively.”</t>
  </si>
  <si>
    <t>Data operations: %of all schools will finish the year at an average of 3.0 (i.e. &gt; proficient) or higher on the monthly data close.</t>
  </si>
  <si>
    <t>% of business information systems enhancements and implementations undertaken in a given year, set by September 30 and approved by Superintendent meet project milestones and are completed on time and within budget</t>
  </si>
  <si>
    <t>Grade of each business information systems will be a 3.0 (B) or higher [A = 4; B = 3; C = 2; D = 1; F = 0] on the annual grade by school leadership teams. Members of school leadership teams will only be asked to evaluate systems that they are a primary user of.</t>
  </si>
  <si>
    <t>Quality of data</t>
  </si>
  <si>
    <t>Operations - Data</t>
  </si>
  <si>
    <t>Systems completed on time and within budget</t>
  </si>
  <si>
    <t>BIS system grade</t>
  </si>
  <si>
    <t>% of Principals who answered agree or strongly agree to the following question: "The DSO at my school is consistently proactive in both naming things that principals, deans, or teachers are doing that Ops could do instead and in naming new ways that the Ops team can help improve the program at the school. My school ops team regularly goes "above &amp; beyond" what is expected of them to support the school in achieving our mission."</t>
  </si>
  <si>
    <t>Principal DSO Relationship</t>
  </si>
  <si>
    <t>DSOs feel valued</t>
  </si>
  <si>
    <t>DSO value to principals</t>
  </si>
  <si>
    <t>% of ops staff at schools agree or strongly agree with the following statements: "How much are you learning and developing in your position?", "How valued is a culture of professional reflection and growth in your school?", and "I feel like I have opportunities for professional growth within my school or within the network."</t>
  </si>
  <si>
    <t>Ops staff morale</t>
  </si>
  <si>
    <t>% of capital projects being undertaken in any given year are completed on time, within budget and at a cost per square foot lower than that of host districts (time and budget goals are set on a rolling basis)</t>
  </si>
  <si>
    <t>Facilities operations: % of all schools will finish the year at a 3.0 (i.e. &gt; proficient) or higher on the Facility Deep Dive (shared goal with Team Ops)</t>
  </si>
  <si>
    <t>Capital budget completion</t>
  </si>
  <si>
    <t>Operations - Facilities</t>
  </si>
  <si>
    <t>Facility occupancy costs</t>
  </si>
  <si>
    <t>Facility operation costs</t>
  </si>
  <si>
    <t>% uptime during business hours for AF's critical systems (currently: Internet, phones, email, IC, SharePoint, Athena, Platinum, backup)</t>
  </si>
  <si>
    <t>X% of all backup processes run without error, in accordance with an approved data/system backup scope</t>
  </si>
  <si>
    <t>Within the defined scope of services, Team IT will stay within a total costs per computer ratio of $1450 per computer (Total costs of aggregate annual IT Personnel + non-personnel costs) / (total # computers within the network)</t>
  </si>
  <si>
    <t>Ticket closure</t>
  </si>
  <si>
    <t>% of IT trouble tickets are responded to and closed within the following business hour time-frame (measured by month): Critical-RT: 1 hour/ Close in 8hours , High- RT: 2 hours / Close 24 hours, Med- RT: 5 hours / Close in 3 Days, Low- RT: 8 hours / Close in 10 Days.</t>
  </si>
  <si>
    <t>System uptime</t>
  </si>
  <si>
    <t>Backup processes</t>
  </si>
  <si>
    <t>Costs per computer</t>
  </si>
  <si>
    <t>% of private fundraising goals for operating &amp; capital that are achieved by fiscal year end</t>
  </si>
  <si>
    <t>% of major donors (&gt; $50,000) who renew their annual gifts at same or greater level</t>
  </si>
  <si>
    <t># of new donors (&gt;$5,000 donation)</t>
  </si>
  <si>
    <t xml:space="preserve"># of positive national media stories per year </t>
  </si>
  <si>
    <t># of positive local media stories per geographic region per year  (RI, CT and NY/Brooklyn)</t>
  </si>
  <si>
    <t>Positive national coverage</t>
  </si>
  <si>
    <t>Positve local coverage</t>
  </si>
  <si>
    <t>Fundraising goals met</t>
  </si>
  <si>
    <t>Major donor renewal</t>
  </si>
  <si>
    <t>Donor growth</t>
  </si>
  <si>
    <t xml:space="preserve">Net income (total revenue minus expense) is equal to or greater than board-approved budgeted net income. (Close where net income is less than board-approved budgeted net income by no more than 1.0% of total budgeted operating expenses) </t>
  </si>
  <si>
    <t>Finance operations:  Network Support and % of all schools will finish the year at a 3.0 (i.e. &gt; proficient) or higher on the Finance Deep Dive (shared goal with Team Ops)</t>
  </si>
  <si>
    <t>Network Support and % of AF schools have clean audits (no major findings or repeat minor findings except those resulting from an intentional policy choice [e.g., certification or summer school accruals])</t>
  </si>
  <si>
    <t>% of fully-scaled AF schools spend at or less per pupil than traditional district schools average in apples-to-apples comparison (i.e. controlling for differences in categories of expenses being funded such as facilities costs)</t>
  </si>
  <si>
    <t>Income projection</t>
  </si>
  <si>
    <t>Operations - Finance</t>
  </si>
  <si>
    <t>Clean audits</t>
  </si>
  <si>
    <t>Spending compared to districts</t>
  </si>
  <si>
    <t>Financial sustainability</t>
  </si>
  <si>
    <t>% of board members who agree or strongly agree with a composite of questions from annual board member survey that speak to overall satisfaction with AF and their board's performance  ("The Board effectively reviews, approves and monitors the operating, financial, and compliance objectives and plans of the school(s)" and "What is your overall personal satisfaction with being on Board?")</t>
  </si>
  <si>
    <t>AF's Network Support board will have an 80% average board meeting attendance.</t>
  </si>
  <si>
    <t>% of school and network support board members who contribute financially to AF</t>
  </si>
  <si>
    <t>Board satisfaction</t>
  </si>
  <si>
    <t>Board meeting attendance</t>
  </si>
  <si>
    <t>Board financial contribution</t>
  </si>
  <si>
    <t>% of NS team members have individual performance goals and learning &amp; development goals by October 1 (or within 31 days of their start date)</t>
  </si>
  <si>
    <t>% of NS team members agree or strongly agree with the following questions: "How much are you learning and developing in your position?", "How valued is a culture of professional reflection and growth in your school?", and "I feel like I have opportunities for professional growth within my school or within the network."</t>
  </si>
  <si>
    <t>NS Staff Professional Growth</t>
  </si>
  <si>
    <t>NS Staff Retention</t>
  </si>
  <si>
    <t>NS Staff Morale</t>
  </si>
  <si>
    <t>AF's growth rate in terms of number of students</t>
  </si>
  <si>
    <t>10% of scholars</t>
  </si>
  <si>
    <t>Less than 10% or more than 20%</t>
  </si>
  <si>
    <t>Laura Clancy</t>
  </si>
  <si>
    <t>CEO</t>
  </si>
  <si>
    <t>NS Survey</t>
  </si>
  <si>
    <t>Emile Session</t>
  </si>
  <si>
    <t>Chief of Staff</t>
  </si>
  <si>
    <t>Chief of Staff gathers, but teams perform</t>
  </si>
  <si>
    <t>Philanthropy needs should not be increasing</t>
  </si>
  <si>
    <t>NS Budgets</t>
  </si>
  <si>
    <t>Kevin Taylor</t>
  </si>
  <si>
    <t>Finance</t>
  </si>
  <si>
    <t xml:space="preserve">AF network support core is self-sustaining on school management fees by 2017-2018: Network support does no fundraising for core functions.  (2013-14:  $3.2 million, 2014-15:  $2.8 million, 2015-16:  $2.1 million, 2016-17:  $1.2 million, 2017-18:  $0 million)
</t>
  </si>
  <si>
    <t>&gt;10%, &lt;20%</t>
  </si>
  <si>
    <t>Partnerships Survey</t>
  </si>
  <si>
    <t>Paige Maclean</t>
  </si>
  <si>
    <t>Partnership</t>
  </si>
  <si>
    <t>&lt;100%</t>
  </si>
  <si>
    <t>New charter and renewal applications</t>
  </si>
  <si>
    <t>Tony Siddall</t>
  </si>
  <si>
    <t xml:space="preserve">Info Snap </t>
  </si>
  <si>
    <t>School Environment survey</t>
  </si>
  <si>
    <t>Student TCP Survey</t>
  </si>
  <si>
    <t>Betty Damaso</t>
  </si>
  <si>
    <t>Leadership Development Tracker</t>
  </si>
  <si>
    <t>Operations</t>
  </si>
  <si>
    <t>FCP Workshop Data</t>
  </si>
  <si>
    <t>Alexandra Gecker</t>
  </si>
  <si>
    <t>see note</t>
  </si>
  <si>
    <t>Teacher retention data</t>
  </si>
  <si>
    <t>HRIS</t>
  </si>
  <si>
    <t>Talent Development</t>
  </si>
  <si>
    <t>Principals</t>
  </si>
  <si>
    <t>&lt;5%</t>
  </si>
  <si>
    <t>Met - 2% gap (78%, 80%)</t>
  </si>
  <si>
    <t>Recruit</t>
  </si>
  <si>
    <t>Kerri-Ann Nesbeth</t>
  </si>
  <si>
    <t>iCims</t>
  </si>
  <si>
    <t>Targets varies (depends on how many seats they know they need by June 30)</t>
  </si>
  <si>
    <t>Systems &amp; Technology</t>
  </si>
  <si>
    <t>Deep Dive Scorecard</t>
  </si>
  <si>
    <t>Team is using various project plans to track</t>
  </si>
  <si>
    <t>No standard source</t>
  </si>
  <si>
    <t>Jeff Kiker</t>
  </si>
  <si>
    <t>1 of 4 (IC: 2.8; Platinum: 2.5; Kickboard: 2.8; Athena: 3.1)</t>
  </si>
  <si>
    <t>% of Principals who answered agree or strongly agree to the following question: "I feel that the DSO-principal relationship is very strong at my school. The DSO is a strong, valued member of the leadership team."</t>
  </si>
  <si>
    <t>% of DSOs who answered agree or strongly agree to the following question: "I feel that the DSO-principal relationship is very strong at my school. The DSO is a strong, valued member of the leadership team. "</t>
  </si>
  <si>
    <t>Second half of the question: don’t have comparable information from host districts yet. How do we determine the average project for a host district? Could skew this easily if we chose a really expesive project in the host district. Ex: for construction on Amistad HS, we'd want to compare to another 6 acre building w/environmental but there aren't many other good examples. Also renovations for a project is a very differnt budget scope than construction of a new project. Information is in various project plans, currently no roll-up</t>
  </si>
  <si>
    <t>not available (see note)</t>
  </si>
  <si>
    <t>Ketki Harale</t>
  </si>
  <si>
    <t>Facilities</t>
  </si>
  <si>
    <t>These were either lower or equal to the cost of the host districts. Lisa thinks this is probably a better measure than the goal on capital projects. Why did this goal change?</t>
  </si>
  <si>
    <t>Ops Scorecard</t>
  </si>
  <si>
    <t>School Budgets</t>
  </si>
  <si>
    <t xml:space="preserve">Human capital operations: % of all schools who finish the year at a 3.0 (i.e. &gt; proficient) or higher on the Human Capital Deep Dive (shared goal with Team Ops) </t>
  </si>
  <si>
    <t>Human Capital</t>
  </si>
  <si>
    <t>AFBHS was N/A</t>
  </si>
  <si>
    <t>Don't have an approved back up scope yet, will report against what we're currently doing. Will create a scope to be approved later in the year, no timeline yet.
This isn't listed as a report card goal, have this as team tracked, not centrally tracked.</t>
  </si>
  <si>
    <t>IT Ticketing system</t>
  </si>
  <si>
    <t>IT budget</t>
  </si>
  <si>
    <t>Marques Stewart</t>
  </si>
  <si>
    <t>Anthony Nevico</t>
  </si>
  <si>
    <t>Laurie Bussmann</t>
  </si>
  <si>
    <t>CT: 8; NY: 4</t>
  </si>
  <si>
    <t>Amanda Pinto</t>
  </si>
  <si>
    <t>Marketing</t>
  </si>
  <si>
    <t>Development</t>
  </si>
  <si>
    <t>Rebecca Fabbro</t>
  </si>
  <si>
    <t>Raiser's Edge</t>
  </si>
  <si>
    <t>Net &gt; Budget</t>
  </si>
  <si>
    <t>School budgets</t>
  </si>
  <si>
    <t>Ops scorecard</t>
  </si>
  <si>
    <t>Audits</t>
  </si>
  <si>
    <t>Gaylord Bourne</t>
  </si>
  <si>
    <t>President</t>
  </si>
  <si>
    <t>Board Survey</t>
  </si>
  <si>
    <t>Board Attendance Tracker</t>
  </si>
  <si>
    <t>January Romero</t>
  </si>
  <si>
    <t>Retention Analysis</t>
  </si>
  <si>
    <t>IDP Tracker</t>
  </si>
  <si>
    <t>Operations - Human Capital</t>
  </si>
  <si>
    <t>% of NS staff members that remained in the network (excluding terminated staff members)</t>
  </si>
  <si>
    <t>Amy Christie</t>
  </si>
  <si>
    <t>100% (all schools)</t>
  </si>
  <si>
    <t>Laurie says that this goal was removed from the team FCP because of invalidity: Common Core and 1 to 1 readiness prevent Team IT from having a consistent annual scope of services.</t>
  </si>
  <si>
    <t>Operating: 100%; Accelerate: 100%; Capital: 100%</t>
  </si>
  <si>
    <t>6 month metric. Available in other timeframes.</t>
  </si>
  <si>
    <t>Want the number of apps per seat to grow, but if the number gets too large then the team spends too much time screening unqualified applicants; Should we use a composite teacher/leader number, or track them separately?</t>
  </si>
  <si>
    <t>red</t>
  </si>
  <si>
    <t>yellow</t>
  </si>
  <si>
    <t>green</t>
  </si>
  <si>
    <t>Red</t>
  </si>
  <si>
    <t>Bridgeport and Hartford Middle are the two "no"s</t>
  </si>
  <si>
    <t>% of first year teachers score 55 or higher on spring instructional observation</t>
  </si>
  <si>
    <t>Changed from "co-observation" to "observation": first year teachers don't receive co-observations.</t>
  </si>
  <si>
    <t>% of 2nd year or more teachers who score 65 or higher across all spring observations</t>
  </si>
  <si>
    <r>
      <t>%</t>
    </r>
    <r>
      <rPr>
        <sz val="11"/>
        <rFont val="Calibri"/>
        <family val="2"/>
        <scheme val="minor"/>
      </rPr>
      <t xml:space="preserve"> of graduates of an AF high school who graduate from a 4-year college (B.A. or equivalent) within 6 years of graduating from an AF high school</t>
    </r>
  </si>
  <si>
    <t>Targeting Underserved Communities</t>
  </si>
  <si>
    <t>Rises to 85% if "somewhat fair" is included</t>
  </si>
  <si>
    <t>2 of 3 (AF Brownsville 5 years, AF Hartford 3 years, Charter 8 5 years)</t>
  </si>
  <si>
    <t>9.12.13 data still requires DSO certification</t>
  </si>
  <si>
    <t>Latest Network KPI is 2%, but that under-reports summer attrition. Will update when next KPI is available. Will include total attrition as context.</t>
  </si>
  <si>
    <t>% of AF students who finish 8th grade who enroll at a selective admissions high school (AF or other).</t>
  </si>
  <si>
    <t xml:space="preserve">Average student TCP survey ratings (out of 5.0) </t>
  </si>
  <si>
    <t xml:space="preserve">Average improvement of AF teachers on the TCP rubric (from fall to spring external observer review) on a 100 point scale. </t>
  </si>
  <si>
    <t xml:space="preserve"> </t>
  </si>
  <si>
    <t>For 2012-13 scores, NY State has shifted to CC aligned standards, which have shifted the standard against which our performance is measured in NY, but not CT-- please read data in that context.</t>
  </si>
  <si>
    <t>% Percent of seniors will have a minimum 1500 SAT total max score (best reading + best writing + best math)</t>
  </si>
  <si>
    <t>Should be modified to include RAT next year.</t>
  </si>
  <si>
    <t>% of schools at full scale where facility occupancy costs (rent, mortgage, property taxes) are less than district average per student</t>
  </si>
  <si>
    <t>% of schools at full scale where facility operating costs (utilities, custodial, building supplies, security) are less than district average per student</t>
  </si>
  <si>
    <t>For 2012-13 scores, NY State has shifted to CC aligned assessments, which has significantly increased standard against which the performance of our NY schools are measured.</t>
  </si>
  <si>
    <t>Goals we are close to, but not there yet</t>
  </si>
  <si>
    <t>Goals where we are off track</t>
  </si>
  <si>
    <t>Goals we are meeting</t>
  </si>
  <si>
    <t>No great way to track this at NS right now.</t>
  </si>
  <si>
    <t>% average board meeting attendance.</t>
  </si>
  <si>
    <t>% of NS teams who meet the 75% threshold that "This team gets the WHAT right - they consistently provide strong support, services, and/or expertise and deliver on agreed upon outcomes"</t>
  </si>
  <si>
    <t># is for 11-12 fiscal year</t>
  </si>
  <si>
    <t xml:space="preserve">% of schools that have at least 2.5 times the applicants per available seat in each lottery </t>
  </si>
  <si>
    <t>NOTE: The following goals are on pause until they can be re-calibrated for Common Core State Standards.</t>
  </si>
  <si>
    <t>Community Demographics</t>
  </si>
  <si>
    <t>blue</t>
  </si>
  <si>
    <t>This goal is on pause until it can be re-calibrated for Common Core State Standards.</t>
  </si>
  <si>
    <t>Color</t>
  </si>
  <si>
    <t>97% school board giving (only 2 boards without 100%); 50% NS board giving</t>
  </si>
  <si>
    <t>Goals we are not ready to measure</t>
  </si>
  <si>
    <t>Yellow Header</t>
  </si>
  <si>
    <t>Red Header</t>
  </si>
  <si>
    <t>Blue Header</t>
  </si>
  <si>
    <t># of geographies with an overall % of free and reduced price lunch scholars that is greater than or within 5% of district averages</t>
  </si>
  <si>
    <t># of geographies with an overall % of scholars whose home language is not English that is greater than or within 5% of district averages</t>
  </si>
  <si>
    <t># of geographies with an overall % of Special Education (SPED) scholars that is greater than or within 5% of district averages</t>
  </si>
  <si>
    <t>All Geographies</t>
  </si>
  <si>
    <t>2 of 4 geographies</t>
  </si>
  <si>
    <t>3 of 4 geographies</t>
  </si>
  <si>
    <t>1st note: Team Ex is accountable for this average but practically speaking, we will focus on incoming students. Also, note that we are skeptical of district data and will apply discretion on host district averages if and when necessary. 2nd note: 12-13 demographic #s necessarily reflect 11-12 recruit season success, 13-14 #s reflect the 12-13 season, etc. 3rd note: New Haven missed metric by 8%. Bridgeoirt missed metric by 12%</t>
  </si>
  <si>
    <t>1st note:12-13 demographic #s necessarily reflect 11-12 recruit season success, 13-14 #s reflect the 12-13 season, etc. 2nd note: Hartford missed metric by 5%.</t>
  </si>
  <si>
    <t>1st note: Team Ex is accountable for this average but practically speaking,we will focus on incoming students. Also, note that we are skeptical of district data and will apply discretion on host district averages if and when necessary. 2nd note: 12-13 demographic #s necessarily reflect 11-12 recruit season success, 13-14 #s reflect the 12-13 season, etc. 3rd note: New Haven missed the metric by 0.2%.</t>
  </si>
  <si>
    <t>75% at Amistad, 90% at AF Brooklyn HS</t>
  </si>
  <si>
    <t>86% of AF high school graduates are enrolled in college, 69% in 4 year schools. The 42% refers to a rigorous definition of “on-track” scholars who have not taken any time off and received full credit for all courses for first 3 semesters.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</si>
</sst>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164" formatCode="0.0%"/>
    <numFmt numFmtId="165" formatCode="0.0"/>
    <numFmt numFmtId="166" formatCode="&quot;$&quot;#,##0"/>
  </numFmts>
  <fonts count="8"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name val="Calibri"/>
      <family val="2"/>
      <scheme val="minor"/>
    </font>
    <font>
      <sz val="11"/>
      <color theme="1"/>
      <name val="Calibri"/>
      <family val="2"/>
      <scheme val="minor"/>
    </font>
    <font>
      <sz val="12"/>
      <name val="Calibri"/>
      <family val="2"/>
      <scheme val="minor"/>
    </font>
    <font>
      <sz val="11"/>
      <color theme="1"/>
      <name val="Calibri"/>
      <scheme val="minor"/>
    </font>
  </fonts>
  <fills count="4">
    <fill>
      <patternFill patternType="none"/>
    </fill>
    <fill>
      <patternFill patternType="gray125"/>
    </fill>
    <fill>
      <patternFill patternType="solid">
        <fgColor rgb="FF00B050"/>
        <bgColor indexed="64"/>
      </patternFill>
    </fill>
    <fill>
      <patternFill patternType="solid">
        <fgColor theme="3"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rgb="FF000000"/>
      </left>
      <right/>
      <top style="thin">
        <color indexed="64"/>
      </top>
      <bottom/>
      <diagonal/>
    </border>
  </borders>
  <cellStyleXfs count="3">
    <xf numFmtId="0" fontId="0" fillId="0" borderId="0"/>
    <xf numFmtId="9" fontId="4" fillId="0" borderId="0" applyFont="0" applyFill="0" applyBorder="0" applyAlignment="0" applyProtection="0"/>
    <xf numFmtId="0" fontId="1" fillId="0" borderId="4"/>
  </cellStyleXfs>
  <cellXfs count="95">
    <xf numFmtId="0" fontId="0" fillId="0" borderId="0" xfId="0"/>
    <xf numFmtId="0" fontId="1" fillId="0" borderId="0" xfId="0" applyFont="1"/>
    <xf numFmtId="0" fontId="2" fillId="0" borderId="1" xfId="0" applyFont="1" applyFill="1" applyBorder="1" applyAlignment="1">
      <alignment vertical="top" wrapText="1"/>
    </xf>
    <xf numFmtId="0" fontId="0" fillId="0" borderId="0" xfId="0" applyFont="1"/>
    <xf numFmtId="0" fontId="0" fillId="0" borderId="3" xfId="0" applyFont="1" applyBorder="1"/>
    <xf numFmtId="0" fontId="1" fillId="0" borderId="5" xfId="0" applyFont="1" applyBorder="1"/>
    <xf numFmtId="0" fontId="1" fillId="0" borderId="6" xfId="0" applyFont="1" applyBorder="1"/>
    <xf numFmtId="0" fontId="0" fillId="0" borderId="2" xfId="0" applyFont="1" applyBorder="1" applyAlignment="1">
      <alignment wrapText="1"/>
    </xf>
    <xf numFmtId="0" fontId="0" fillId="0" borderId="1" xfId="0" applyFont="1" applyBorder="1" applyAlignment="1">
      <alignment wrapText="1"/>
    </xf>
    <xf numFmtId="0" fontId="0" fillId="0" borderId="8" xfId="0" applyFont="1" applyBorder="1" applyAlignment="1">
      <alignment wrapText="1"/>
    </xf>
    <xf numFmtId="0" fontId="2" fillId="0" borderId="1" xfId="0" applyFont="1" applyFill="1" applyBorder="1" applyAlignment="1">
      <alignment horizontal="left" vertical="top" wrapText="1"/>
    </xf>
    <xf numFmtId="14" fontId="0" fillId="0" borderId="1" xfId="0" applyNumberFormat="1" applyFont="1" applyBorder="1" applyAlignment="1">
      <alignment wrapText="1"/>
    </xf>
    <xf numFmtId="9" fontId="0" fillId="0" borderId="1" xfId="1" applyFont="1" applyBorder="1" applyAlignment="1">
      <alignment wrapText="1"/>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9" fontId="0"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164" fontId="0" fillId="0" borderId="1" xfId="1" applyNumberFormat="1" applyFont="1" applyBorder="1" applyAlignment="1">
      <alignment horizontal="center" vertical="center" wrapText="1"/>
    </xf>
    <xf numFmtId="9" fontId="0" fillId="0" borderId="1" xfId="1" applyFont="1" applyBorder="1" applyAlignment="1">
      <alignment horizontal="center" vertical="center" wrapText="1"/>
    </xf>
    <xf numFmtId="164"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10" fontId="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9" fontId="0" fillId="0" borderId="3" xfId="0" applyNumberFormat="1"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9" fontId="0" fillId="0" borderId="1" xfId="1" applyNumberFormat="1" applyFont="1" applyBorder="1" applyAlignment="1">
      <alignment horizontal="center" vertical="center" wrapText="1"/>
    </xf>
    <xf numFmtId="10" fontId="0" fillId="0" borderId="1" xfId="1" applyNumberFormat="1" applyFont="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0" xfId="0" applyAlignment="1">
      <alignment horizontal="center" vertical="center" wrapText="1"/>
    </xf>
    <xf numFmtId="6" fontId="0" fillId="0" borderId="1" xfId="0" applyNumberFormat="1" applyFont="1" applyBorder="1" applyAlignment="1">
      <alignment horizontal="center" vertical="center" wrapText="1"/>
    </xf>
    <xf numFmtId="14" fontId="0" fillId="0" borderId="3"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0" fillId="0" borderId="2" xfId="0" applyFont="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9" fontId="0" fillId="0" borderId="0" xfId="0" applyNumberFormat="1" applyAlignment="1">
      <alignment horizontal="center" vertical="center" wrapText="1"/>
    </xf>
    <xf numFmtId="0" fontId="1"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1" fillId="0" borderId="6" xfId="0" applyFont="1" applyBorder="1" applyAlignment="1">
      <alignment horizontal="center" vertical="center"/>
    </xf>
    <xf numFmtId="1" fontId="0" fillId="0" borderId="1" xfId="0" applyNumberFormat="1" applyFont="1" applyBorder="1" applyAlignment="1">
      <alignment horizontal="center" vertical="center" wrapText="1"/>
    </xf>
    <xf numFmtId="1" fontId="0" fillId="0" borderId="1" xfId="1" applyNumberFormat="1" applyFont="1" applyBorder="1" applyAlignment="1">
      <alignment horizontal="center" vertical="center" wrapText="1"/>
    </xf>
    <xf numFmtId="0" fontId="0" fillId="0" borderId="3" xfId="0" applyFont="1" applyBorder="1" applyAlignment="1">
      <alignment wrapText="1"/>
    </xf>
    <xf numFmtId="0" fontId="0" fillId="0" borderId="10" xfId="0" applyFont="1" applyBorder="1" applyAlignment="1">
      <alignment wrapText="1"/>
    </xf>
    <xf numFmtId="0" fontId="0" fillId="0" borderId="10" xfId="0" applyFont="1" applyBorder="1" applyAlignment="1">
      <alignment horizontal="center" vertical="center" wrapText="1"/>
    </xf>
    <xf numFmtId="14" fontId="0" fillId="0" borderId="2" xfId="0" applyNumberFormat="1" applyFont="1" applyBorder="1" applyAlignment="1">
      <alignment wrapText="1"/>
    </xf>
    <xf numFmtId="0" fontId="0" fillId="0" borderId="1" xfId="0" applyBorder="1" applyAlignment="1">
      <alignment horizontal="center" vertical="center" wrapText="1"/>
    </xf>
    <xf numFmtId="0" fontId="0" fillId="0" borderId="1" xfId="0" applyNumberFormat="1" applyFont="1" applyBorder="1" applyAlignment="1">
      <alignment horizontal="center" vertical="center" wrapText="1"/>
    </xf>
    <xf numFmtId="0" fontId="2" fillId="0" borderId="8" xfId="0" applyFont="1" applyFill="1" applyBorder="1" applyAlignment="1">
      <alignment horizontal="center" vertical="center" wrapText="1"/>
    </xf>
    <xf numFmtId="9" fontId="2" fillId="0" borderId="8" xfId="0" applyNumberFormat="1" applyFont="1" applyFill="1" applyBorder="1" applyAlignment="1">
      <alignment horizontal="center" vertical="center" wrapText="1"/>
    </xf>
    <xf numFmtId="14" fontId="0" fillId="0" borderId="8"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0" fontId="0" fillId="0" borderId="0" xfId="0" applyFont="1" applyBorder="1" applyAlignment="1">
      <alignment wrapText="1"/>
    </xf>
    <xf numFmtId="0" fontId="0" fillId="0" borderId="0" xfId="0" applyFont="1" applyBorder="1"/>
    <xf numFmtId="0" fontId="0" fillId="0" borderId="0" xfId="0" applyBorder="1"/>
    <xf numFmtId="0" fontId="2" fillId="0" borderId="11"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Fill="1" applyBorder="1" applyAlignment="1">
      <alignment horizontal="center" vertical="center" wrapText="1"/>
    </xf>
    <xf numFmtId="9" fontId="0" fillId="0" borderId="8" xfId="1" applyFont="1" applyBorder="1" applyAlignment="1">
      <alignment horizontal="center" vertical="center" wrapText="1"/>
    </xf>
    <xf numFmtId="0" fontId="0" fillId="0" borderId="9" xfId="0" applyFont="1" applyBorder="1" applyAlignment="1">
      <alignment horizontal="center" vertical="center"/>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14" fontId="0" fillId="3"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14" fontId="0" fillId="0" borderId="8"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9" fontId="2" fillId="0" borderId="1" xfId="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2" fillId="0" borderId="1" xfId="1" applyNumberFormat="1" applyFont="1" applyFill="1" applyBorder="1" applyAlignment="1">
      <alignment horizontal="center" vertical="center" wrapText="1"/>
    </xf>
    <xf numFmtId="9" fontId="2" fillId="0" borderId="8" xfId="1" applyFont="1" applyFill="1" applyBorder="1" applyAlignment="1">
      <alignment horizontal="center" vertical="center" wrapText="1"/>
    </xf>
    <xf numFmtId="0" fontId="3" fillId="0" borderId="2"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cellXfs>
  <cellStyles count="3">
    <cellStyle name="Normal" xfId="0" builtinId="0"/>
    <cellStyle name="Percent" xfId="1" builtinId="5"/>
    <cellStyle name="Style 1" xfId="2"/>
  </cellStyles>
  <dxfs count="58">
    <dxf>
      <font>
        <color rgb="FF006100"/>
      </font>
      <fill>
        <patternFill>
          <bgColor rgb="FFC6EFCE"/>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ont>
        <color rgb="FF006100"/>
      </font>
      <fill>
        <patternFill>
          <bgColor rgb="FFC6EFCE"/>
        </patternFill>
      </fill>
    </dxf>
    <dxf>
      <font>
        <b/>
        <i val="0"/>
      </font>
      <fill>
        <patternFill>
          <bgColor rgb="FFFFFF00"/>
        </patternFill>
      </fill>
    </dxf>
    <dxf>
      <font>
        <b/>
        <i val="0"/>
      </font>
      <fill>
        <patternFill>
          <bgColor rgb="FFFF0000"/>
        </patternFill>
      </fill>
    </dxf>
    <dxf>
      <font>
        <b/>
        <i val="0"/>
      </font>
      <fill>
        <patternFill>
          <bgColor rgb="FF00B0F0"/>
        </patternFill>
      </fill>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general"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general"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general"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general"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rgb="FF00B05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0" formatCode="Genera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id="2" name="TopGoals" displayName="TopGoals" ref="A1:M93" totalsRowShown="0" headerRowDxfId="57" dataDxfId="55" headerRowBorderDxfId="56" dataCellStyle="Style 1">
  <autoFilter ref="A1:M93">
    <filterColumn colId="1">
      <filters>
        <filter val="Yes"/>
      </filters>
    </filterColumn>
  </autoFilter>
  <tableColumns count="13">
    <tableColumn id="1" name="Category" dataDxfId="54" dataCellStyle="Style 1">
      <calculatedColumnFormula>Table1[[#This Row],[Category]]</calculatedColumnFormula>
    </tableColumn>
    <tableColumn id="2" name="Top Goal?" dataDxfId="53" dataCellStyle="Style 1">
      <calculatedColumnFormula>Table1[[#This Row],[Top Goal?]]</calculatedColumnFormula>
    </tableColumn>
    <tableColumn id="3" name="Goal" dataDxfId="52" dataCellStyle="Style 1">
      <calculatedColumnFormula>Table1[[#This Row],[Goal]]</calculatedColumnFormula>
    </tableColumn>
    <tableColumn id="4" name="Metric" dataDxfId="51" dataCellStyle="Style 1">
      <calculatedColumnFormula>Table1[[#This Row],[Metric]]</calculatedColumnFormula>
    </tableColumn>
    <tableColumn id="6" name="Target" dataDxfId="50" dataCellStyle="Style 1">
      <calculatedColumnFormula>Table1[[#This Row],[Target]]</calculatedColumnFormula>
    </tableColumn>
    <tableColumn id="7" name="Updated" dataDxfId="49" dataCellStyle="Style 1">
      <calculatedColumnFormula>Table1[[#This Row],[Updated]]</calculatedColumnFormula>
    </tableColumn>
    <tableColumn id="8" name="Next Update" dataDxfId="48" dataCellStyle="Style 1">
      <calculatedColumnFormula>Table1[[#This Row],[Next Update]]</calculatedColumnFormula>
    </tableColumn>
    <tableColumn id="9" name="Growth Target" dataDxfId="47" dataCellStyle="Style 1">
      <calculatedColumnFormula>Table1[[#This Row],[Growth Target]]</calculatedColumnFormula>
    </tableColumn>
    <tableColumn id="10" name="Red Alert" dataDxfId="46" dataCellStyle="Style 1">
      <calculatedColumnFormula>Table1[[#This Row],[Red Alert]]</calculatedColumnFormula>
    </tableColumn>
    <tableColumn id="11" name="Data Source" dataDxfId="45" dataCellStyle="Style 1">
      <calculatedColumnFormula>Table1[[#This Row],[Data Source]]</calculatedColumnFormula>
    </tableColumn>
    <tableColumn id="12" name="Data Collector" dataDxfId="44" dataCellStyle="Style 1">
      <calculatedColumnFormula>Table1[[#This Row],[Data Collector]]</calculatedColumnFormula>
    </tableColumn>
    <tableColumn id="13" name="Team Owner" dataDxfId="43" dataCellStyle="Style 1">
      <calculatedColumnFormula>Table1[[#This Row],[Team Owner]]</calculatedColumnFormula>
    </tableColumn>
    <tableColumn id="14" name="Notes" dataDxfId="42" dataCellStyle="Style 1">
      <calculatedColumnFormula>Table1[[#This Row],[Notes]]</calculatedColumnFormula>
    </tableColumn>
  </tableColumns>
  <tableStyleInfo name="TableStyleMedium1" showFirstColumn="0" showLastColumn="0" showRowStripes="1" showColumnStripes="0"/>
</table>
</file>

<file path=xl/tables/table2.xml><?xml version="1.0" encoding="utf-8"?>
<table xmlns="http://schemas.openxmlformats.org/spreadsheetml/2006/main" id="3" name="Table3" displayName="Table3" ref="A1:F95" totalsRowShown="0" headerRowDxfId="41" headerRowBorderDxfId="40" tableBorderDxfId="39" totalsRowBorderDxfId="38">
  <autoFilter ref="A1:F95"/>
  <sortState ref="A2:G97">
    <sortCondition ref="F2:F97" customList="Green,Yellow Header,Yellow,Red Header,Red,Blue Header,Blue"/>
  </sortState>
  <tableColumns count="6">
    <tableColumn id="1" name="Goals we are meeting" dataDxfId="37">
      <calculatedColumnFormula>Table1[[#This Row],[Metric]]</calculatedColumnFormula>
    </tableColumn>
    <tableColumn id="2" name="Team Owner" dataDxfId="36">
      <calculatedColumnFormula>Table1[[#This Row],[Team Owner]]</calculatedColumnFormula>
    </tableColumn>
    <tableColumn id="3" name="Target" dataDxfId="35">
      <calculatedColumnFormula>Table1[[#This Row],[Target]]</calculatedColumnFormula>
    </tableColumn>
    <tableColumn id="5" name="Updated" dataDxfId="34">
      <calculatedColumnFormula>Table1[[#This Row],[Updated]]</calculatedColumnFormula>
    </tableColumn>
    <tableColumn id="6" name="Notes" dataDxfId="33">
      <calculatedColumnFormula>Table1[[#This Row],[Notes]]</calculatedColumnFormula>
    </tableColumn>
    <tableColumn id="7" name="Color" dataDxfId="32">
      <calculatedColumnFormula>Table1[[#This Row],[Color]]</calculatedColumnFormula>
    </tableColumn>
  </tableColumns>
  <tableStyleInfo name="TableStyleMedium1" showFirstColumn="0" showLastColumn="0" showRowStripes="1" showColumnStripes="0"/>
</table>
</file>

<file path=xl/tables/table3.xml><?xml version="1.0" encoding="utf-8"?>
<table xmlns="http://schemas.openxmlformats.org/spreadsheetml/2006/main" id="1" name="Table1" displayName="Table1" ref="A1:O97" totalsRowShown="0" headerRowDxfId="31" dataDxfId="29" headerRowBorderDxfId="30" tableBorderDxfId="28" totalsRowBorderDxfId="27">
  <autoFilter ref="A1:O97"/>
  <tableColumns count="15">
    <tableColumn id="1" name="Category" dataDxfId="26"/>
    <tableColumn id="2" name="Top Goal?" dataDxfId="25"/>
    <tableColumn id="3" name="Goal" dataDxfId="24"/>
    <tableColumn id="4" name="Metric" dataDxfId="23"/>
    <tableColumn id="5" name="Data" dataDxfId="22"/>
    <tableColumn id="6" name="Target" dataDxfId="21"/>
    <tableColumn id="7" name="Updated" dataDxfId="20"/>
    <tableColumn id="8" name="Next Update" dataDxfId="19"/>
    <tableColumn id="9" name="Growth Target" dataDxfId="18"/>
    <tableColumn id="10" name="Red Alert" dataDxfId="17"/>
    <tableColumn id="11" name="Data Source" dataDxfId="16"/>
    <tableColumn id="12" name="Data Collector" dataDxfId="15"/>
    <tableColumn id="13" name="Team Owner" dataDxfId="14"/>
    <tableColumn id="15" name="Color" dataDxfId="13"/>
    <tableColumn id="14" name="Notes" dataDxfId="1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6"/>
  <sheetViews>
    <sheetView tabSelected="1" workbookViewId="0">
      <selection activeCell="I2" sqref="I2"/>
    </sheetView>
  </sheetViews>
  <sheetFormatPr defaultRowHeight="15" x14ac:dyDescent="0.25"/>
  <cols>
    <col min="1" max="1" width="19" style="3" customWidth="1"/>
    <col min="2" max="2" width="12" style="3" hidden="1" customWidth="1"/>
    <col min="3" max="3" width="18.42578125" style="3" customWidth="1"/>
    <col min="4" max="4" width="40.7109375" style="3" customWidth="1"/>
    <col min="5" max="6" width="12.5703125" style="3" customWidth="1"/>
    <col min="7" max="7" width="14.42578125" style="3" hidden="1" customWidth="1"/>
    <col min="8" max="8" width="15.85546875" style="3" hidden="1" customWidth="1"/>
    <col min="9" max="9" width="12.5703125" style="3" customWidth="1"/>
    <col min="10" max="10" width="13.5703125" style="3" hidden="1" customWidth="1"/>
    <col min="11" max="11" width="15.5703125" style="3" hidden="1" customWidth="1"/>
    <col min="12" max="12" width="15.140625" style="3" hidden="1" customWidth="1"/>
    <col min="13" max="13" width="34.42578125" style="3" customWidth="1"/>
    <col min="14" max="16384" width="9.140625" style="3"/>
  </cols>
  <sheetData>
    <row r="1" spans="1:13" x14ac:dyDescent="0.25">
      <c r="A1" s="38" t="s">
        <v>10</v>
      </c>
      <c r="B1" s="37" t="s">
        <v>12</v>
      </c>
      <c r="C1" s="37" t="s">
        <v>0</v>
      </c>
      <c r="D1" s="37" t="s">
        <v>1</v>
      </c>
      <c r="E1" s="37" t="s">
        <v>2</v>
      </c>
      <c r="F1" s="37" t="s">
        <v>3</v>
      </c>
      <c r="G1" s="5" t="s">
        <v>4</v>
      </c>
      <c r="H1" s="37" t="s">
        <v>5</v>
      </c>
      <c r="I1" s="37" t="s">
        <v>6</v>
      </c>
      <c r="J1" s="5" t="s">
        <v>7</v>
      </c>
      <c r="K1" s="5" t="s">
        <v>8</v>
      </c>
      <c r="L1" s="5" t="s">
        <v>9</v>
      </c>
      <c r="M1" s="6" t="s">
        <v>11</v>
      </c>
    </row>
    <row r="2" spans="1:13" ht="90" x14ac:dyDescent="0.25">
      <c r="A2" s="14" t="str">
        <f>Table1[[#This Row],[Category]]</f>
        <v>Closing the Achievement Gap</v>
      </c>
      <c r="B2" s="52" t="str">
        <f>Table1[[#This Row],[Top Goal?]]</f>
        <v>Yes</v>
      </c>
      <c r="C2" s="21" t="str">
        <f>Table1[[#This Row],[Goal]]</f>
        <v>State Test Performance</v>
      </c>
      <c r="D2" s="13" t="str">
        <f>Table1[[#This Row],[Metric]]</f>
        <v>% of AF Capstone grades (4th, 8th, 10th grade CT, Regents NY) that exceed the non-poor state average in ELA (reading and writing combined)</v>
      </c>
      <c r="E2" s="19">
        <f>Table1[[#This Row],[Target]]</f>
        <v>0.95</v>
      </c>
      <c r="F2" s="17">
        <f>Table1[[#This Row],[Updated]]</f>
        <v>41505</v>
      </c>
      <c r="G2" s="7">
        <f>Table1[[#This Row],[Next Update]]</f>
        <v>41866</v>
      </c>
      <c r="H2" s="8">
        <f>Table1[[#This Row],[Growth Target]]</f>
        <v>0.05</v>
      </c>
      <c r="I2" s="19">
        <f>Table1[[#This Row],[Red Alert]]</f>
        <v>0.5</v>
      </c>
      <c r="J2" s="8" t="str">
        <f>Table1[[#This Row],[Data Source]]</f>
        <v>State tests</v>
      </c>
      <c r="K2" s="8" t="str">
        <f>Table1[[#This Row],[Data Collector]]</f>
        <v>Mel Oliveros</v>
      </c>
      <c r="L2" s="50" t="str">
        <f>Table1[[#This Row],[Team Owner]]</f>
        <v>Superintendent</v>
      </c>
      <c r="M2" s="55" t="str">
        <f>Table1[[#This Row],[Notes]]</f>
        <v>For 2012-13 scores, NY State has shifted to CC aligned assessments, which has significantly increased standard against which the performance of our NY schools are measured.</v>
      </c>
    </row>
    <row r="3" spans="1:13" ht="90" x14ac:dyDescent="0.25">
      <c r="A3" s="14" t="str">
        <f>Table1[[#This Row],[Category]]</f>
        <v>Closing the Achievement Gap</v>
      </c>
      <c r="B3" s="52" t="str">
        <f>Table1[[#This Row],[Top Goal?]]</f>
        <v>Yes</v>
      </c>
      <c r="C3" s="21" t="str">
        <f>Table1[[#This Row],[Goal]]</f>
        <v>State Test Performance</v>
      </c>
      <c r="D3" s="13" t="str">
        <f>Table1[[#This Row],[Metric]]</f>
        <v>% of AF Capstone grades (4th, 8th, 10th grade CT, Regents NY) that exceed the non-poor state average in math</v>
      </c>
      <c r="E3" s="16">
        <f>Table1[[#This Row],[Target]]</f>
        <v>0.95</v>
      </c>
      <c r="F3" s="17">
        <f>Table1[[#This Row],[Updated]]</f>
        <v>41505</v>
      </c>
      <c r="G3" s="53">
        <f>Table1[[#This Row],[Next Update]]</f>
        <v>41866</v>
      </c>
      <c r="H3" s="19">
        <f>Table1[[#This Row],[Growth Target]]</f>
        <v>0.05</v>
      </c>
      <c r="I3" s="19">
        <f>Table1[[#This Row],[Red Alert]]</f>
        <v>0.5</v>
      </c>
      <c r="J3" s="8" t="str">
        <f>Table1[[#This Row],[Data Source]]</f>
        <v>State tests</v>
      </c>
      <c r="K3" s="8" t="str">
        <f>Table1[[#This Row],[Data Collector]]</f>
        <v>Mel Oliveros</v>
      </c>
      <c r="L3" s="50" t="str">
        <f>Table1[[#This Row],[Team Owner]]</f>
        <v>Superintendent</v>
      </c>
      <c r="M3" s="55" t="str">
        <f>Table1[[#This Row],[Notes]]</f>
        <v>For 2012-13 scores, NY State has shifted to CC aligned standards, which have shifted the standard against which our performance is measured in NY, but not CT-- please read data in that context.</v>
      </c>
    </row>
    <row r="4" spans="1:13" ht="45" x14ac:dyDescent="0.25">
      <c r="A4" s="14" t="str">
        <f>Table1[[#This Row],[Category]]</f>
        <v>Closing the Achievement Gap</v>
      </c>
      <c r="B4" s="52" t="str">
        <f>Table1[[#This Row],[Top Goal?]]</f>
        <v>Yes</v>
      </c>
      <c r="C4" s="21" t="str">
        <f>Table1[[#This Row],[Goal]]</f>
        <v>SAT Performance</v>
      </c>
      <c r="D4" s="13" t="str">
        <f>Table1[[#This Row],[Metric]]</f>
        <v>% Percent of seniors will have a minimum 1500 SAT total max score (best reading + best writing + best math)</v>
      </c>
      <c r="E4" s="19">
        <f>Table1[[#This Row],[Target]]</f>
        <v>0.85</v>
      </c>
      <c r="F4" s="17">
        <f>Table1[[#This Row],[Updated]]</f>
        <v>41515</v>
      </c>
      <c r="G4" s="7">
        <f>Table1[[#This Row],[Next Update]]</f>
        <v>41866</v>
      </c>
      <c r="H4" s="8">
        <f>Table1[[#This Row],[Growth Target]]</f>
        <v>0.05</v>
      </c>
      <c r="I4" s="19">
        <f>Table1[[#This Row],[Red Alert]]</f>
        <v>0.6</v>
      </c>
      <c r="J4" s="8" t="str">
        <f>Table1[[#This Row],[Data Source]]</f>
        <v>TBD</v>
      </c>
      <c r="K4" s="8" t="str">
        <f>Table1[[#This Row],[Data Collector]]</f>
        <v>Mel Oliveros</v>
      </c>
      <c r="L4" s="50" t="str">
        <f>Table1[[#This Row],[Team Owner]]</f>
        <v>Superintendent</v>
      </c>
      <c r="M4" s="14" t="str">
        <f>Table1[[#This Row],[Notes]]</f>
        <v>Availability varies</v>
      </c>
    </row>
    <row r="5" spans="1:13" ht="60" hidden="1" x14ac:dyDescent="0.25">
      <c r="A5" s="39" t="str">
        <f>Table1[[#This Row],[Category]]</f>
        <v>Strong Character Development</v>
      </c>
      <c r="B5" s="14" t="str">
        <f>Table1[[#This Row],[Top Goal?]]</f>
        <v>No</v>
      </c>
      <c r="C5" s="21" t="str">
        <f>Table1[[#This Row],[Goal]]</f>
        <v>Character Development</v>
      </c>
      <c r="D5" s="13" t="str">
        <f>Table1[[#This Row],[Metric]]</f>
        <v>% of teachers agree or strongly agree to the following question asked on the Org. Health Survey: "How effective is your school in developing student character?"</v>
      </c>
      <c r="E5" s="19">
        <f>Table1[[#This Row],[Target]]</f>
        <v>0.85</v>
      </c>
      <c r="F5" s="17">
        <f>Table1[[#This Row],[Updated]]</f>
        <v>41264</v>
      </c>
      <c r="G5" s="11">
        <f>Table1[[#This Row],[Next Update]]</f>
        <v>41629</v>
      </c>
      <c r="H5" s="19" t="str">
        <f>Table1[[#This Row],[Growth Target]]</f>
        <v>N/A</v>
      </c>
      <c r="I5" s="19" t="str">
        <f>Table1[[#This Row],[Red Alert]]</f>
        <v>N/A</v>
      </c>
      <c r="J5" s="8" t="str">
        <f>Table1[[#This Row],[Data Source]]</f>
        <v>Org Health Survey</v>
      </c>
      <c r="K5" s="8" t="str">
        <f>Table1[[#This Row],[Data Collector]]</f>
        <v>Tracey Geller</v>
      </c>
      <c r="L5" s="8" t="str">
        <f>Table1[[#This Row],[Team Owner]]</f>
        <v>Superintendent</v>
      </c>
      <c r="M5" s="4" t="str">
        <f>Table1[[#This Row],[Notes]]</f>
        <v xml:space="preserve"> </v>
      </c>
    </row>
    <row r="6" spans="1:13" ht="30" hidden="1" x14ac:dyDescent="0.25">
      <c r="A6" s="39" t="str">
        <f>Table1[[#This Row],[Category]]</f>
        <v>Climbing to College Graduation</v>
      </c>
      <c r="B6" s="14" t="str">
        <f>Table1[[#This Row],[Top Goal?]]</f>
        <v>No</v>
      </c>
      <c r="C6" s="21" t="str">
        <f>Table1[[#This Row],[Goal]]</f>
        <v>Student Retention</v>
      </c>
      <c r="D6" s="13" t="str">
        <f>Table1[[#This Row],[Metric]]</f>
        <v>% of AF students who finish 8th grade and enroll at an AF high school</v>
      </c>
      <c r="E6" s="19">
        <f>Table1[[#This Row],[Target]]</f>
        <v>0.75</v>
      </c>
      <c r="F6" s="17">
        <f>Table1[[#This Row],[Updated]]</f>
        <v>41214</v>
      </c>
      <c r="G6" s="11">
        <f>Table1[[#This Row],[Next Update]]</f>
        <v>41579</v>
      </c>
      <c r="H6" s="19" t="str">
        <f>Table1[[#This Row],[Growth Target]]</f>
        <v>N/A</v>
      </c>
      <c r="I6" s="19" t="str">
        <f>Table1[[#This Row],[Red Alert]]</f>
        <v>N/A</v>
      </c>
      <c r="J6" s="8" t="str">
        <f>Table1[[#This Row],[Data Source]]</f>
        <v>AF Report Card</v>
      </c>
      <c r="K6" s="8" t="str">
        <f>Table1[[#This Row],[Data Collector]]</f>
        <v>Mel Oliveros</v>
      </c>
      <c r="L6" s="8" t="str">
        <f>Table1[[#This Row],[Team Owner]]</f>
        <v>Superintendent</v>
      </c>
      <c r="M6" s="4" t="str">
        <f>Table1[[#This Row],[Notes]]</f>
        <v xml:space="preserve"> </v>
      </c>
    </row>
    <row r="7" spans="1:13" ht="45" hidden="1" x14ac:dyDescent="0.25">
      <c r="A7" s="39" t="str">
        <f>Table1[[#This Row],[Category]]</f>
        <v>Climbing to College Graduation</v>
      </c>
      <c r="B7" s="14" t="str">
        <f>Table1[[#This Row],[Top Goal?]]</f>
        <v>No</v>
      </c>
      <c r="C7" s="21" t="str">
        <f>Table1[[#This Row],[Goal]]</f>
        <v>College Enrollment</v>
      </c>
      <c r="D7" s="13" t="str">
        <f>Table1[[#This Row],[Metric]]</f>
        <v>% of AF students who finish 8th grade who enroll at a selective admissions high school (AF or other).</v>
      </c>
      <c r="E7" s="19">
        <f>Table1[[#This Row],[Target]]</f>
        <v>0.9</v>
      </c>
      <c r="F7" s="17" t="str">
        <f ca="1">Table1[[#This Row],[Updated]]</f>
        <v>N/A</v>
      </c>
      <c r="G7" s="11">
        <f ca="1">Table1[[#This Row],[Next Update]]</f>
        <v>41547</v>
      </c>
      <c r="H7" s="19" t="str">
        <f>Table1[[#This Row],[Growth Target]]</f>
        <v>N/A</v>
      </c>
      <c r="I7" s="19" t="str">
        <f>Table1[[#This Row],[Red Alert]]</f>
        <v>N/A</v>
      </c>
      <c r="J7" s="8" t="str">
        <f>Table1[[#This Row],[Data Source]]</f>
        <v>AF Report Card</v>
      </c>
      <c r="K7" s="8" t="str">
        <f>Table1[[#This Row],[Data Collector]]</f>
        <v>Mel Oliveros</v>
      </c>
      <c r="L7" s="8" t="str">
        <f>Table1[[#This Row],[Team Owner]]</f>
        <v>Superintendent</v>
      </c>
      <c r="M7" s="4" t="str">
        <f ca="1">Table1[[#This Row],[Notes]]</f>
        <v>Due in early November</v>
      </c>
    </row>
    <row r="8" spans="1:13" ht="45" hidden="1" x14ac:dyDescent="0.25">
      <c r="A8" s="39" t="str">
        <f>Table1[[#This Row],[Category]]</f>
        <v>Climbing to College Graduation</v>
      </c>
      <c r="B8" s="14" t="str">
        <f>Table1[[#This Row],[Top Goal?]]</f>
        <v>No</v>
      </c>
      <c r="C8" s="21" t="str">
        <f>Table1[[#This Row],[Goal]]</f>
        <v>College Enrollment</v>
      </c>
      <c r="D8" s="13" t="str">
        <f>Table1[[#This Row],[Metric]]</f>
        <v>% of AF high school graduating seniors are accepted into a 4-year college before they graduate from high school.</v>
      </c>
      <c r="E8" s="19">
        <f>Table1[[#This Row],[Target]]</f>
        <v>1</v>
      </c>
      <c r="F8" s="17">
        <f>Table1[[#This Row],[Updated]]</f>
        <v>41214</v>
      </c>
      <c r="G8" s="8">
        <f>Table1[[#This Row],[Next Update]]</f>
        <v>41579</v>
      </c>
      <c r="H8" s="19" t="str">
        <f>Table1[[#This Row],[Growth Target]]</f>
        <v>N/A</v>
      </c>
      <c r="I8" s="19" t="str">
        <f>Table1[[#This Row],[Red Alert]]</f>
        <v>N/A</v>
      </c>
      <c r="J8" s="8" t="str">
        <f>Table1[[#This Row],[Data Source]]</f>
        <v>AF Report Card</v>
      </c>
      <c r="K8" s="8" t="str">
        <f>Table1[[#This Row],[Data Collector]]</f>
        <v>Mel Oliveros</v>
      </c>
      <c r="L8" s="8" t="str">
        <f>Table1[[#This Row],[Team Owner]]</f>
        <v>Superintendent</v>
      </c>
      <c r="M8" s="4" t="str">
        <f>Table1[[#This Row],[Notes]]</f>
        <v xml:space="preserve"> </v>
      </c>
    </row>
    <row r="9" spans="1:13" ht="75" x14ac:dyDescent="0.25">
      <c r="A9" s="14" t="str">
        <f>Table1[[#This Row],[Category]]</f>
        <v>Climbing to College Graduation</v>
      </c>
      <c r="B9" s="52" t="str">
        <f>Table1[[#This Row],[Top Goal?]]</f>
        <v>Yes</v>
      </c>
      <c r="C9" s="14" t="str">
        <f>Table1[[#This Row],[Goal]]</f>
        <v>Selective College Acceptance Rate</v>
      </c>
      <c r="D9" s="13" t="str">
        <f>Table1[[#This Row],[Metric]]</f>
        <v>% of AF high school graduating seniors accepted into a selective admissions, 4-year college before they graduate from high school; selective admissions as defined by U.S. News &amp; World Report</v>
      </c>
      <c r="E9" s="16">
        <f>Table1[[#This Row],[Target]]</f>
        <v>0.9</v>
      </c>
      <c r="F9" s="17">
        <f>Table1[[#This Row],[Updated]]</f>
        <v>41542</v>
      </c>
      <c r="G9" s="53">
        <f>Table1[[#This Row],[Next Update]]</f>
        <v>41852</v>
      </c>
      <c r="H9" s="8">
        <f>Table1[[#This Row],[Growth Target]]</f>
        <v>0.05</v>
      </c>
      <c r="I9" s="19">
        <f>Table1[[#This Row],[Red Alert]]</f>
        <v>0.7</v>
      </c>
      <c r="J9" s="8" t="str">
        <f>Table1[[#This Row],[Data Source]]</f>
        <v>No standard source</v>
      </c>
      <c r="K9" s="8" t="str">
        <f>Table1[[#This Row],[Data Collector]]</f>
        <v>Amy Christie</v>
      </c>
      <c r="L9" s="50" t="str">
        <f>Table1[[#This Row],[Team Owner]]</f>
        <v>Superintendent</v>
      </c>
      <c r="M9" s="55" t="str">
        <f>Table1[[#This Row],[Notes]]</f>
        <v>75% at Amistad, 90% at AF Brooklyn HS</v>
      </c>
    </row>
    <row r="10" spans="1:13" ht="60" x14ac:dyDescent="0.25">
      <c r="A10" s="14" t="str">
        <f>Table1[[#This Row],[Category]]</f>
        <v>Climbing to College Graduation</v>
      </c>
      <c r="B10" s="52" t="str">
        <f>Table1[[#This Row],[Top Goal?]]</f>
        <v>Yes</v>
      </c>
      <c r="C10" s="14" t="str">
        <f>Table1[[#This Row],[Goal]]</f>
        <v>6 Year College Graduation Rate</v>
      </c>
      <c r="D10" s="13" t="str">
        <f>Table1[[#This Row],[Metric]]</f>
        <v>% of graduates of an AF high school who graduate from a 4-year college (B.A. or equivalent) within 6 years of graduating from an AF high school</v>
      </c>
      <c r="E10" s="19">
        <f>Table1[[#This Row],[Target]]</f>
        <v>0.75</v>
      </c>
      <c r="F10" s="14" t="str">
        <f>Table1[[#This Row],[Updated]]</f>
        <v>N/A</v>
      </c>
      <c r="G10" s="7" t="str">
        <f>Table1[[#This Row],[Next Update]]</f>
        <v>N/A</v>
      </c>
      <c r="H10" s="8">
        <f>Table1[[#This Row],[Growth Target]]</f>
        <v>0.05</v>
      </c>
      <c r="I10" s="19">
        <f>Table1[[#This Row],[Red Alert]]</f>
        <v>0.55000000000000004</v>
      </c>
      <c r="J10" s="8" t="str">
        <f>Table1[[#This Row],[Data Source]]</f>
        <v>TBD</v>
      </c>
      <c r="K10" s="8" t="str">
        <f>Table1[[#This Row],[Data Collector]]</f>
        <v>Megan Fraker</v>
      </c>
      <c r="L10" s="50" t="str">
        <f>Table1[[#This Row],[Team Owner]]</f>
        <v>Superintendent</v>
      </c>
      <c r="M10" s="14" t="str">
        <f>Table1[[#This Row],[Notes]]</f>
        <v>Can't be gathered until we have data 6 years out</v>
      </c>
    </row>
    <row r="11" spans="1:13" ht="105" x14ac:dyDescent="0.25">
      <c r="A11" s="14" t="str">
        <f>Table1[[#This Row],[Category]]</f>
        <v>Climbing to College Graduation</v>
      </c>
      <c r="B11" s="52" t="str">
        <f>Table1[[#This Row],[Top Goal?]]</f>
        <v>Yes</v>
      </c>
      <c r="C11" s="14" t="str">
        <f>Table1[[#This Row],[Goal]]</f>
        <v>College Persistence</v>
      </c>
      <c r="D11" s="13" t="str">
        <f>Table1[[#This Row],[Metric]]</f>
        <v>% of AF high school graduates are enrolled in college with second semester sophomore status (or within two courses of it) 18 months after high school graduation</v>
      </c>
      <c r="E11" s="19">
        <f>Table1[[#This Row],[Target]]</f>
        <v>0.75</v>
      </c>
      <c r="F11" s="17">
        <f>Table1[[#This Row],[Updated]]</f>
        <v>41470</v>
      </c>
      <c r="G11" s="7">
        <f>Table1[[#This Row],[Next Update]]</f>
        <v>41579</v>
      </c>
      <c r="H11" s="8">
        <f>Table1[[#This Row],[Growth Target]]</f>
        <v>0.05</v>
      </c>
      <c r="I11" s="19">
        <f>Table1[[#This Row],[Red Alert]]</f>
        <v>0.5</v>
      </c>
      <c r="J11" s="8" t="str">
        <f>Table1[[#This Row],[Data Source]]</f>
        <v>National Student Clearinghouse</v>
      </c>
      <c r="K11" s="8" t="str">
        <f>Table1[[#This Row],[Data Collector]]</f>
        <v>Megan Fraker</v>
      </c>
      <c r="L11" s="50" t="str">
        <f>Table1[[#This Row],[Team Owner]]</f>
        <v>Superintendent</v>
      </c>
      <c r="M11" s="14" t="str">
        <f>Table1[[#This Row],[Notes]]</f>
        <v>86% of AF high school graduates are enrolled in college, 69% in 4 year schools. The 42% refers to a rigorous definition of “on-track” scholars who have not taken any time off and received full credit for all courses for first 3 semesters.</v>
      </c>
    </row>
    <row r="12" spans="1:13" ht="180" x14ac:dyDescent="0.25">
      <c r="A12" s="14" t="str">
        <f>Table1[[#This Row],[Category]]</f>
        <v>Targeting Underserved Communities</v>
      </c>
      <c r="B12" s="52" t="str">
        <f>Table1[[#This Row],[Top Goal?]]</f>
        <v>Yes</v>
      </c>
      <c r="C12" s="14" t="str">
        <f>Table1[[#This Row],[Goal]]</f>
        <v>Community Demographics</v>
      </c>
      <c r="D12" s="13" t="str">
        <f>Table1[[#This Row],[Metric]]</f>
        <v># of geographies with an overall % of free and reduced price lunch scholars that is greater than or within 5% of district averages</v>
      </c>
      <c r="E12" s="19" t="str">
        <f>Table1[[#This Row],[Target]]</f>
        <v>All Geographies</v>
      </c>
      <c r="F12" s="17">
        <f>Table1[[#This Row],[Updated]]</f>
        <v>41469</v>
      </c>
      <c r="G12" s="7">
        <f>Table1[[#This Row],[Next Update]]</f>
        <v>41579</v>
      </c>
      <c r="H12" s="8" t="str">
        <f>Table1[[#This Row],[Growth Target]]</f>
        <v>N/A</v>
      </c>
      <c r="I12" s="14" t="s">
        <v>112</v>
      </c>
      <c r="J12" s="8" t="str">
        <f>Table1[[#This Row],[Data Source]]</f>
        <v>FRL Forms, Student Lottery</v>
      </c>
      <c r="K12" s="8" t="str">
        <f>Table1[[#This Row],[Data Collector]]</f>
        <v>Devyn Humphrey</v>
      </c>
      <c r="L12" s="50" t="str">
        <f>Table1[[#This Row],[Team Owner]]</f>
        <v>External Relations</v>
      </c>
      <c r="M12" s="14" t="str">
        <f>Table1[[#This Row],[Notes]]</f>
        <v>1st note: Team Ex is accountable for this average but practically speaking, we will focus on incoming students. Also, note that we are skeptical of district data and will apply discretion on host district averages if and when necessary. 2nd note: 12-13 demographic #s necessarily reflect 11-12 recruit season success, 13-14 #s reflect the 12-13 season, etc. 3rd note: New Haven missed metric by 8%. Bridgeoirt missed metric by 12%</v>
      </c>
    </row>
    <row r="13" spans="1:13" ht="75" x14ac:dyDescent="0.25">
      <c r="A13" s="14" t="str">
        <f>Table1[[#This Row],[Category]]</f>
        <v>Targeting Underserved Communities</v>
      </c>
      <c r="B13" s="52" t="str">
        <f>Table1[[#This Row],[Top Goal?]]</f>
        <v>Yes</v>
      </c>
      <c r="C13" s="14" t="str">
        <f>Table1[[#This Row],[Goal]]</f>
        <v>Community Demographics</v>
      </c>
      <c r="D13" s="13" t="str">
        <f>Table1[[#This Row],[Metric]]</f>
        <v># of geographies with an overall % of scholars whose home language is not English that is greater than or within 5% of district averages</v>
      </c>
      <c r="E13" s="19" t="str">
        <f>Table1[[#This Row],[Target]]</f>
        <v>All Geographies</v>
      </c>
      <c r="F13" s="17">
        <f>Table1[[#This Row],[Updated]]</f>
        <v>41469</v>
      </c>
      <c r="G13" s="7">
        <f>Table1[[#This Row],[Next Update]]</f>
        <v>41579</v>
      </c>
      <c r="H13" s="19" t="str">
        <f>Table1[[#This Row],[Growth Target]]</f>
        <v>N/A</v>
      </c>
      <c r="I13" s="14" t="s">
        <v>112</v>
      </c>
      <c r="J13" s="8" t="str">
        <f>Table1[[#This Row],[Data Source]]</f>
        <v>Student Lottery, DOE records</v>
      </c>
      <c r="K13" s="8" t="str">
        <f>Table1[[#This Row],[Data Collector]]</f>
        <v>Devyn Humphrey</v>
      </c>
      <c r="L13" s="50" t="str">
        <f>Table1[[#This Row],[Team Owner]]</f>
        <v>External Relations</v>
      </c>
      <c r="M13" s="14" t="str">
        <f>Table1[[#This Row],[Notes]]</f>
        <v>1st note:12-13 demographic #s necessarily reflect 11-12 recruit season success, 13-14 #s reflect the 12-13 season, etc. 2nd note: Hartford missed metric by 5%.</v>
      </c>
    </row>
    <row r="14" spans="1:13" ht="180" x14ac:dyDescent="0.25">
      <c r="A14" s="14" t="str">
        <f>Table1[[#This Row],[Category]]</f>
        <v>Targeting Underserved Communities</v>
      </c>
      <c r="B14" s="52" t="str">
        <f>Table1[[#This Row],[Top Goal?]]</f>
        <v>Yes</v>
      </c>
      <c r="C14" s="14" t="str">
        <f>Table1[[#This Row],[Goal]]</f>
        <v>Community Demographics</v>
      </c>
      <c r="D14" s="13" t="str">
        <f>Table1[[#This Row],[Metric]]</f>
        <v># of geographies with an overall % of Special Education (SPED) scholars that is greater than or within 5% of district averages</v>
      </c>
      <c r="E14" s="19" t="str">
        <f>Table1[[#This Row],[Target]]</f>
        <v>All Geographies</v>
      </c>
      <c r="F14" s="17">
        <f>Table1[[#This Row],[Updated]]</f>
        <v>41469</v>
      </c>
      <c r="G14" s="7">
        <f>Table1[[#This Row],[Next Update]]</f>
        <v>41579</v>
      </c>
      <c r="H14" s="19" t="str">
        <f>Table1[[#This Row],[Growth Target]]</f>
        <v>N/A</v>
      </c>
      <c r="I14" s="14" t="s">
        <v>112</v>
      </c>
      <c r="J14" s="8" t="str">
        <f>Table1[[#This Row],[Data Source]]</f>
        <v>AF Report Card</v>
      </c>
      <c r="K14" s="8" t="str">
        <f>Table1[[#This Row],[Data Collector]]</f>
        <v>Devyn Humphrey</v>
      </c>
      <c r="L14" s="50" t="str">
        <f>Table1[[#This Row],[Team Owner]]</f>
        <v>External Relations</v>
      </c>
      <c r="M14" s="14" t="str">
        <f>Table1[[#This Row],[Notes]]</f>
        <v>1st note: Team Ex is accountable for this average but practically speaking,we will focus on incoming students. Also, note that we are skeptical of district data and will apply discretion on host district averages if and when necessary. 2nd note: 12-13 demographic #s necessarily reflect 11-12 recruit season success, 13-14 #s reflect the 12-13 season, etc. 3rd note: New Haven missed the metric by 0.2%.</v>
      </c>
    </row>
    <row r="15" spans="1:13" ht="75" x14ac:dyDescent="0.25">
      <c r="A15" s="14" t="str">
        <f>Table1[[#This Row],[Category]]</f>
        <v>Targeting Underserved Communities</v>
      </c>
      <c r="B15" s="52" t="str">
        <f>Table1[[#This Row],[Top Goal?]]</f>
        <v>Yes</v>
      </c>
      <c r="C15" s="14" t="str">
        <f>Table1[[#This Row],[Goal]]</f>
        <v>Student Retention</v>
      </c>
      <c r="D15" s="13" t="str">
        <f>Table1[[#This Row],[Metric]]</f>
        <v xml:space="preserve">Overall AF annual student LOSS attrition rate (all grades except 8-9) </v>
      </c>
      <c r="E15" s="19" t="str">
        <f>Table1[[#This Row],[Target]]</f>
        <v>&lt; 4%</v>
      </c>
      <c r="F15" s="17" t="str">
        <f>Table1[[#This Row],[Updated]]</f>
        <v>?</v>
      </c>
      <c r="G15" s="7">
        <f>Table1[[#This Row],[Next Update]]</f>
        <v>41579</v>
      </c>
      <c r="H15" s="19">
        <f>Table1[[#This Row],[Growth Target]]</f>
        <v>2.5000000000000001E-3</v>
      </c>
      <c r="I15" s="19">
        <f>Table1[[#This Row],[Red Alert]]</f>
        <v>0.06</v>
      </c>
      <c r="J15" s="8" t="str">
        <f>Table1[[#This Row],[Data Source]]</f>
        <v>AF Report Card</v>
      </c>
      <c r="K15" s="8" t="str">
        <f>Table1[[#This Row],[Data Collector]]</f>
        <v>Mel Oliveros</v>
      </c>
      <c r="L15" s="50" t="str">
        <f>Table1[[#This Row],[Team Owner]]</f>
        <v>Superintendent</v>
      </c>
      <c r="M15" s="14" t="str">
        <f>Table1[[#This Row],[Notes]]</f>
        <v>Latest Network KPI is 2%, but that under-reports summer attrition. Will update when next KPI is available. Will include total attrition as context.</v>
      </c>
    </row>
    <row r="16" spans="1:13" ht="45" hidden="1" x14ac:dyDescent="0.25">
      <c r="A16" s="39" t="str">
        <f>Table1[[#This Row],[Category]]</f>
        <v>Network Growth and Charter Retention</v>
      </c>
      <c r="B16" s="14" t="str">
        <f>Table1[[#This Row],[Top Goal?]]</f>
        <v>No</v>
      </c>
      <c r="C16" s="14" t="str">
        <f>Table1[[#This Row],[Goal]]</f>
        <v>Growth Rate</v>
      </c>
      <c r="D16" s="13" t="str">
        <f>Table1[[#This Row],[Metric]]</f>
        <v xml:space="preserve">AF's growth rate in terms of number of academies </v>
      </c>
      <c r="E16" s="14" t="str">
        <f>Table1[[#This Row],[Target]]</f>
        <v>&gt;10%, &lt;20%</v>
      </c>
      <c r="F16" s="17">
        <f>Table1[[#This Row],[Updated]]</f>
        <v>41512</v>
      </c>
      <c r="G16" s="8">
        <f>Table1[[#This Row],[Next Update]]</f>
        <v>41820</v>
      </c>
      <c r="H16" s="19" t="str">
        <f>Table1[[#This Row],[Growth Target]]</f>
        <v>N/A</v>
      </c>
      <c r="I16" s="19" t="s">
        <v>112</v>
      </c>
      <c r="J16" s="8" t="str">
        <f>Table1[[#This Row],[Data Source]]</f>
        <v>AF Report Card</v>
      </c>
      <c r="K16" s="8" t="str">
        <f>Table1[[#This Row],[Data Collector]]</f>
        <v>Laura Clancy</v>
      </c>
      <c r="L16" s="8" t="str">
        <f>Table1[[#This Row],[Team Owner]]</f>
        <v>CEO</v>
      </c>
      <c r="M16" s="4" t="str">
        <f>Table1[[#This Row],[Notes]]</f>
        <v xml:space="preserve"> </v>
      </c>
    </row>
    <row r="17" spans="1:13" ht="45" x14ac:dyDescent="0.25">
      <c r="A17" s="14" t="str">
        <f>Table1[[#This Row],[Category]]</f>
        <v>Network Growth and Charter Retention</v>
      </c>
      <c r="B17" s="52" t="str">
        <f>Table1[[#This Row],[Top Goal?]]</f>
        <v>Yes</v>
      </c>
      <c r="C17" s="14" t="str">
        <f>Table1[[#This Row],[Goal]]</f>
        <v>Growth Rate</v>
      </c>
      <c r="D17" s="13" t="str">
        <f>Table1[[#This Row],[Metric]]</f>
        <v>AF's growth rate in terms of number of students</v>
      </c>
      <c r="E17" s="14" t="str">
        <f>Table1[[#This Row],[Target]]</f>
        <v>&gt;10%, &lt;20%</v>
      </c>
      <c r="F17" s="17">
        <f>Table1[[#This Row],[Updated]]</f>
        <v>41455</v>
      </c>
      <c r="G17" s="7">
        <f>Table1[[#This Row],[Next Update]]</f>
        <v>41820</v>
      </c>
      <c r="H17" s="19" t="str">
        <f>Table1[[#This Row],[Growth Target]]</f>
        <v>10% of scholars</v>
      </c>
      <c r="I17" s="19" t="str">
        <f>Table1[[#This Row],[Red Alert]]</f>
        <v>Less than 10% or more than 20%</v>
      </c>
      <c r="J17" s="8" t="str">
        <f>Table1[[#This Row],[Data Source]]</f>
        <v>AF Report Card</v>
      </c>
      <c r="K17" s="8" t="str">
        <f>Table1[[#This Row],[Data Collector]]</f>
        <v>Laura Clancy</v>
      </c>
      <c r="L17" s="50" t="str">
        <f>Table1[[#This Row],[Team Owner]]</f>
        <v>CEO</v>
      </c>
      <c r="M17" s="14" t="str">
        <f>Table1[[#This Row],[Notes]]</f>
        <v xml:space="preserve"> </v>
      </c>
    </row>
    <row r="18" spans="1:13" ht="120" hidden="1" x14ac:dyDescent="0.25">
      <c r="A18" s="39" t="str">
        <f>Table1[[#This Row],[Category]]</f>
        <v>Network Growth and Charter Retention</v>
      </c>
      <c r="B18" s="14" t="str">
        <f>Table1[[#This Row],[Top Goal?]]</f>
        <v>No</v>
      </c>
      <c r="C18" s="14" t="str">
        <f>Table1[[#This Row],[Goal]]</f>
        <v>District Partnerships</v>
      </c>
      <c r="D18" s="13" t="str">
        <f>Table1[[#This Row],[Metric]]</f>
        <v>% of superintendents and senior district leaders in districts where AF schools are located who agree or strongly agree with the following statement: "Achievement First operates with a spirit of sharing, openness, and cooperation and sees itself as a key part of helping to close the achievement gap for all students in the city</v>
      </c>
      <c r="E18" s="14">
        <f>Table1[[#This Row],[Target]]</f>
        <v>0.8</v>
      </c>
      <c r="F18" s="17">
        <f>Table1[[#This Row],[Updated]]</f>
        <v>41479</v>
      </c>
      <c r="G18" s="8">
        <f>Table1[[#This Row],[Next Update]]</f>
        <v>41821</v>
      </c>
      <c r="H18" s="19" t="str">
        <f>Table1[[#This Row],[Growth Target]]</f>
        <v>N/A</v>
      </c>
      <c r="I18" s="19" t="s">
        <v>112</v>
      </c>
      <c r="J18" s="8" t="str">
        <f>Table1[[#This Row],[Data Source]]</f>
        <v>Partnerships Survey</v>
      </c>
      <c r="K18" s="8" t="str">
        <f>Table1[[#This Row],[Data Collector]]</f>
        <v>Paige Maclean</v>
      </c>
      <c r="L18" s="8" t="str">
        <f>Table1[[#This Row],[Team Owner]]</f>
        <v>Partnership</v>
      </c>
      <c r="M18" s="4" t="str">
        <f>Table1[[#This Row],[Notes]]</f>
        <v xml:space="preserve"> </v>
      </c>
    </row>
    <row r="19" spans="1:13" ht="45" hidden="1" x14ac:dyDescent="0.25">
      <c r="A19" s="39" t="str">
        <f>Table1[[#This Row],[Category]]</f>
        <v>Network Growth and Charter Retention</v>
      </c>
      <c r="B19" s="14" t="str">
        <f>Table1[[#This Row],[Top Goal?]]</f>
        <v>No</v>
      </c>
      <c r="C19" s="14" t="str">
        <f>Table1[[#This Row],[Goal]]</f>
        <v>Charter Renewals</v>
      </c>
      <c r="D19" s="13" t="str">
        <f>Table1[[#This Row],[Metric]]</f>
        <v>% of new charter and renewal applications that are approved for full 5 year terms</v>
      </c>
      <c r="E19" s="14">
        <f>Table1[[#This Row],[Target]]</f>
        <v>1</v>
      </c>
      <c r="F19" s="17">
        <f>Table1[[#This Row],[Updated]]</f>
        <v>41485</v>
      </c>
      <c r="G19" s="8">
        <f>Table1[[#This Row],[Next Update]]</f>
        <v>41654</v>
      </c>
      <c r="H19" s="30" t="str">
        <f>Table1[[#This Row],[Growth Target]]</f>
        <v>N/A</v>
      </c>
      <c r="I19" s="29" t="str">
        <f>Table1[[#This Row],[Red Alert]]</f>
        <v>&lt;100%</v>
      </c>
      <c r="J19" s="8" t="str">
        <f>Table1[[#This Row],[Data Source]]</f>
        <v>New charter and renewal applications</v>
      </c>
      <c r="K19" s="8" t="str">
        <f>Table1[[#This Row],[Data Collector]]</f>
        <v>Tony Siddall</v>
      </c>
      <c r="L19" s="8" t="str">
        <f>Table1[[#This Row],[Team Owner]]</f>
        <v>External Relations</v>
      </c>
      <c r="M19" s="4" t="str">
        <f>Table1[[#This Row],[Notes]]</f>
        <v>2 of 3 (AF Brownsville 5 years, AF Hartford 3 years, Charter 8 5 years)</v>
      </c>
    </row>
    <row r="20" spans="1:13" ht="30" hidden="1" x14ac:dyDescent="0.25">
      <c r="A20" s="7" t="str">
        <f>Table1[[#This Row],[Category]]</f>
        <v>Student and Parent Satisfaction</v>
      </c>
      <c r="B20" s="8" t="str">
        <f>Table1[[#This Row],[Top Goal?]]</f>
        <v>No</v>
      </c>
      <c r="C20" s="8" t="str">
        <f>Table1[[#This Row],[Goal]]</f>
        <v>Student Demand</v>
      </c>
      <c r="D20" s="2" t="str">
        <f>Table1[[#This Row],[Metric]]</f>
        <v xml:space="preserve">% of schools that have at least 2.5 times the applicants per available seat in each lottery </v>
      </c>
      <c r="E20" s="8">
        <f>Table1[[#This Row],[Target]]</f>
        <v>1</v>
      </c>
      <c r="F20" s="8">
        <f>Table1[[#This Row],[Updated]]</f>
        <v>41455</v>
      </c>
      <c r="G20" s="8">
        <f>Table1[[#This Row],[Next Update]]</f>
        <v>41820</v>
      </c>
      <c r="H20" s="8" t="str">
        <f>Table1[[#This Row],[Growth Target]]</f>
        <v>N/A</v>
      </c>
      <c r="I20" s="8" t="str">
        <f>Table1[[#This Row],[Red Alert]]</f>
        <v>N/A</v>
      </c>
      <c r="J20" s="8" t="str">
        <f>Table1[[#This Row],[Data Source]]</f>
        <v xml:space="preserve">Info Snap </v>
      </c>
      <c r="K20" s="8" t="str">
        <f>Table1[[#This Row],[Data Collector]]</f>
        <v>Devyn Humphrey</v>
      </c>
      <c r="L20" s="8" t="str">
        <f>Table1[[#This Row],[Team Owner]]</f>
        <v>External Relations</v>
      </c>
      <c r="M20" s="4" t="str">
        <f>Table1[[#This Row],[Notes]]</f>
        <v>Bridgeport and Hartford Middle are the two "no"s</v>
      </c>
    </row>
    <row r="21" spans="1:13" ht="45" hidden="1" x14ac:dyDescent="0.25">
      <c r="A21" s="39" t="str">
        <f>Table1[[#This Row],[Category]]</f>
        <v>Student and Parent Satisfaction</v>
      </c>
      <c r="B21" s="14" t="str">
        <f>Table1[[#This Row],[Top Goal?]]</f>
        <v>No</v>
      </c>
      <c r="C21" s="14" t="str">
        <f>Table1[[#This Row],[Goal]]</f>
        <v>Parent Satisfaction</v>
      </c>
      <c r="D21" s="13" t="str">
        <f>Table1[[#This Row],[Metric]]</f>
        <v>% of parents who rate their AF school as an A</v>
      </c>
      <c r="E21" s="14">
        <f>Table1[[#This Row],[Target]]</f>
        <v>0.95</v>
      </c>
      <c r="F21" s="17">
        <f>Table1[[#This Row],[Updated]]</f>
        <v>41466</v>
      </c>
      <c r="G21" s="8">
        <f>Table1[[#This Row],[Next Update]]</f>
        <v>41834</v>
      </c>
      <c r="H21" s="14" t="str">
        <f>Table1[[#This Row],[Growth Target]]</f>
        <v>N/A</v>
      </c>
      <c r="I21" s="14" t="str">
        <f>Table1[[#This Row],[Red Alert]]</f>
        <v>N/A</v>
      </c>
      <c r="J21" s="8" t="str">
        <f>Table1[[#This Row],[Data Source]]</f>
        <v>School Environment survey</v>
      </c>
      <c r="K21" s="8" t="str">
        <f>Table1[[#This Row],[Data Collector]]</f>
        <v>Betty Damaso</v>
      </c>
      <c r="L21" s="8" t="str">
        <f>Table1[[#This Row],[Team Owner]]</f>
        <v>Superintendent</v>
      </c>
      <c r="M21" s="4" t="str">
        <f>Table1[[#This Row],[Notes]]</f>
        <v xml:space="preserve"> </v>
      </c>
    </row>
    <row r="22" spans="1:13" ht="30" hidden="1" x14ac:dyDescent="0.25">
      <c r="A22" s="7" t="str">
        <f>Table1[[#This Row],[Category]]</f>
        <v>Student and Parent Satisfaction</v>
      </c>
      <c r="B22" s="8" t="str">
        <f>Table1[[#This Row],[Top Goal?]]</f>
        <v>No</v>
      </c>
      <c r="C22" s="8" t="str">
        <f>Table1[[#This Row],[Goal]]</f>
        <v>Student Satisfaction</v>
      </c>
      <c r="D22" s="2" t="str">
        <f>Table1[[#This Row],[Metric]]</f>
        <v xml:space="preserve">Average student TCP survey ratings (out of 5.0) </v>
      </c>
      <c r="E22" s="8">
        <f>Table1[[#This Row],[Target]]</f>
        <v>4.7</v>
      </c>
      <c r="F22" s="8">
        <f>Table1[[#This Row],[Updated]]</f>
        <v>41520</v>
      </c>
      <c r="G22" s="8">
        <f>Table1[[#This Row],[Next Update]]</f>
        <v>41835</v>
      </c>
      <c r="H22" s="8" t="str">
        <f>Table1[[#This Row],[Growth Target]]</f>
        <v>N/A</v>
      </c>
      <c r="I22" s="8" t="str">
        <f>Table1[[#This Row],[Red Alert]]</f>
        <v>N/A</v>
      </c>
      <c r="J22" s="8" t="str">
        <f>Table1[[#This Row],[Data Source]]</f>
        <v>Student TCP Survey</v>
      </c>
      <c r="K22" s="8" t="str">
        <f>Table1[[#This Row],[Data Collector]]</f>
        <v>Amanda Austin</v>
      </c>
      <c r="L22" s="8" t="str">
        <f>Table1[[#This Row],[Team Owner]]</f>
        <v>Superintendent</v>
      </c>
      <c r="M22" s="4" t="str">
        <f>Table1[[#This Row],[Notes]]</f>
        <v xml:space="preserve"> </v>
      </c>
    </row>
    <row r="23" spans="1:13" ht="90" x14ac:dyDescent="0.25">
      <c r="A23" s="14" t="str">
        <f>Table1[[#This Row],[Category]]</f>
        <v>Leadership Pipeline</v>
      </c>
      <c r="B23" s="52" t="str">
        <f>Table1[[#This Row],[Top Goal?]]</f>
        <v>Yes</v>
      </c>
      <c r="C23" s="14" t="str">
        <f>Table1[[#This Row],[Goal]]</f>
        <v>Principal Pipeline</v>
      </c>
      <c r="D23" s="13" t="str">
        <f>Table1[[#This Row],[Metric]]</f>
        <v xml:space="preserve">Pipeline of principals for every projected opening (new schools and successor seats) in next 2 years; this means people are on pace to finish a two-year PIR program in time for every opening.
</v>
      </c>
      <c r="E23" s="14">
        <f>Table1[[#This Row],[Target]]</f>
        <v>1.5</v>
      </c>
      <c r="F23" s="17">
        <f>Table1[[#This Row],[Updated]]</f>
        <v>41466</v>
      </c>
      <c r="G23" s="7">
        <f>Table1[[#This Row],[Next Update]]</f>
        <v>41835</v>
      </c>
      <c r="H23" s="8">
        <f>Table1[[#This Row],[Growth Target]]</f>
        <v>0.25</v>
      </c>
      <c r="I23" s="14">
        <f>Table1[[#This Row],[Red Alert]]</f>
        <v>1</v>
      </c>
      <c r="J23" s="8" t="str">
        <f>Table1[[#This Row],[Data Source]]</f>
        <v>Leadership Pipeline</v>
      </c>
      <c r="K23" s="8" t="str">
        <f>Table1[[#This Row],[Data Collector]]</f>
        <v>Rachel Kerner</v>
      </c>
      <c r="L23" s="50" t="str">
        <f>Table1[[#This Row],[Team Owner]]</f>
        <v>Leadership Development</v>
      </c>
      <c r="M23" s="14" t="str">
        <f>Table1[[#This Row],[Notes]]</f>
        <v xml:space="preserve"> </v>
      </c>
    </row>
    <row r="24" spans="1:13" ht="45" hidden="1" x14ac:dyDescent="0.25">
      <c r="A24" s="7" t="str">
        <f>Table1[[#This Row],[Category]]</f>
        <v>Leadership Pipeline</v>
      </c>
      <c r="B24" s="8" t="str">
        <f>Table1[[#This Row],[Top Goal?]]</f>
        <v>No</v>
      </c>
      <c r="C24" s="8" t="str">
        <f>Table1[[#This Row],[Goal]]</f>
        <v>Principal Pipeline</v>
      </c>
      <c r="D24" s="2" t="str">
        <f>Table1[[#This Row],[Metric]]</f>
        <v>% of principal vacancies that are met by Phase 1 or 2 PIR candidates who have worked in AF schools for at least a year</v>
      </c>
      <c r="E24" s="8">
        <f>Table1[[#This Row],[Target]]</f>
        <v>1</v>
      </c>
      <c r="F24" s="8">
        <f>Table1[[#This Row],[Updated]]</f>
        <v>41470</v>
      </c>
      <c r="G24" s="8">
        <f>Table1[[#This Row],[Next Update]]</f>
        <v>41835</v>
      </c>
      <c r="H24" s="8" t="str">
        <f>Table1[[#This Row],[Growth Target]]</f>
        <v>N/A</v>
      </c>
      <c r="I24" s="8" t="str">
        <f>Table1[[#This Row],[Red Alert]]</f>
        <v>N/A</v>
      </c>
      <c r="J24" s="8" t="str">
        <f>Table1[[#This Row],[Data Source]]</f>
        <v>Leadership Development Tracker</v>
      </c>
      <c r="K24" s="8" t="str">
        <f>Table1[[#This Row],[Data Collector]]</f>
        <v>Rachel Kerner</v>
      </c>
      <c r="L24" s="8" t="str">
        <f>Table1[[#This Row],[Team Owner]]</f>
        <v>Leadership Development</v>
      </c>
      <c r="M24" s="4" t="str">
        <f>Table1[[#This Row],[Notes]]</f>
        <v xml:space="preserve"> </v>
      </c>
    </row>
    <row r="25" spans="1:13" ht="45" hidden="1" x14ac:dyDescent="0.25">
      <c r="A25" s="7" t="str">
        <f>Table1[[#This Row],[Category]]</f>
        <v>Leadership Pipeline</v>
      </c>
      <c r="B25" s="8" t="str">
        <f>Table1[[#This Row],[Top Goal?]]</f>
        <v>No</v>
      </c>
      <c r="C25" s="8" t="str">
        <f>Table1[[#This Row],[Goal]]</f>
        <v>Dean Pipeline</v>
      </c>
      <c r="D25" s="2" t="str">
        <f>Table1[[#This Row],[Metric]]</f>
        <v>% of dean hires come from our internal pipeline (predominately Leadership Fellows alumni)</v>
      </c>
      <c r="E25" s="8">
        <f>Table1[[#This Row],[Target]]</f>
        <v>0.75</v>
      </c>
      <c r="F25" s="8">
        <f>Table1[[#This Row],[Updated]]</f>
        <v>41471</v>
      </c>
      <c r="G25" s="8">
        <f>Table1[[#This Row],[Next Update]]</f>
        <v>41835</v>
      </c>
      <c r="H25" s="8" t="str">
        <f>Table1[[#This Row],[Growth Target]]</f>
        <v>N/A</v>
      </c>
      <c r="I25" s="8" t="str">
        <f>Table1[[#This Row],[Red Alert]]</f>
        <v>N/A</v>
      </c>
      <c r="J25" s="8" t="str">
        <f>Table1[[#This Row],[Data Source]]</f>
        <v>Leadership Development Tracker</v>
      </c>
      <c r="K25" s="8" t="str">
        <f>Table1[[#This Row],[Data Collector]]</f>
        <v>Rachel Kerner</v>
      </c>
      <c r="L25" s="8" t="str">
        <f>Table1[[#This Row],[Team Owner]]</f>
        <v>Leadership Development</v>
      </c>
      <c r="M25" s="4" t="str">
        <f>Table1[[#This Row],[Notes]]</f>
        <v xml:space="preserve"> </v>
      </c>
    </row>
    <row r="26" spans="1:13" ht="45" x14ac:dyDescent="0.25">
      <c r="A26" s="14" t="str">
        <f>Table1[[#This Row],[Category]]</f>
        <v>School Leader Retention</v>
      </c>
      <c r="B26" s="52" t="str">
        <f>Table1[[#This Row],[Top Goal?]]</f>
        <v>Yes</v>
      </c>
      <c r="C26" s="14" t="str">
        <f>Table1[[#This Row],[Goal]]</f>
        <v>Quality Principal Retention</v>
      </c>
      <c r="D26" s="13" t="str">
        <f>Table1[[#This Row],[Metric]]</f>
        <v>% of principals retained (who would have been offered a position for the next school year) in network</v>
      </c>
      <c r="E26" s="19">
        <f>Table1[[#This Row],[Target]]</f>
        <v>0.85</v>
      </c>
      <c r="F26" s="17">
        <f>Table1[[#This Row],[Updated]]</f>
        <v>41470</v>
      </c>
      <c r="G26" s="7">
        <f>Table1[[#This Row],[Next Update]]</f>
        <v>41835</v>
      </c>
      <c r="H26" s="8" t="str">
        <f>Table1[[#This Row],[Growth Target]]</f>
        <v>N/A</v>
      </c>
      <c r="I26" s="19">
        <f>Table1[[#This Row],[Red Alert]]</f>
        <v>0.75</v>
      </c>
      <c r="J26" s="8" t="str">
        <f>Table1[[#This Row],[Data Source]]</f>
        <v>Leadership Pipeline</v>
      </c>
      <c r="K26" s="8" t="str">
        <f>Table1[[#This Row],[Data Collector]]</f>
        <v>Rachel Kerner</v>
      </c>
      <c r="L26" s="50" t="str">
        <f>Table1[[#This Row],[Team Owner]]</f>
        <v>Superintendent</v>
      </c>
      <c r="M26" s="14" t="str">
        <f>Table1[[#This Row],[Notes]]</f>
        <v xml:space="preserve"> </v>
      </c>
    </row>
    <row r="27" spans="1:13" ht="45" x14ac:dyDescent="0.25">
      <c r="A27" s="14" t="str">
        <f>Table1[[#This Row],[Category]]</f>
        <v>School Leader Retention</v>
      </c>
      <c r="B27" s="52" t="str">
        <f>Table1[[#This Row],[Top Goal?]]</f>
        <v>Yes</v>
      </c>
      <c r="C27" s="14" t="str">
        <f>Table1[[#This Row],[Goal]]</f>
        <v>Quality Dean Retention</v>
      </c>
      <c r="D27" s="13" t="str">
        <f>Table1[[#This Row],[Metric]]</f>
        <v>% or more of deans who received or would have received an offer came back to AF (any position within the network)</v>
      </c>
      <c r="E27" s="19">
        <f>Table1[[#This Row],[Target]]</f>
        <v>0.85</v>
      </c>
      <c r="F27" s="17">
        <f>Table1[[#This Row],[Updated]]</f>
        <v>41470</v>
      </c>
      <c r="G27" s="7">
        <f>Table1[[#This Row],[Next Update]]</f>
        <v>41835</v>
      </c>
      <c r="H27" s="19" t="str">
        <f>Table1[[#This Row],[Growth Target]]</f>
        <v>N/A</v>
      </c>
      <c r="I27" s="19">
        <f>Table1[[#This Row],[Red Alert]]</f>
        <v>0.75</v>
      </c>
      <c r="J27" s="8" t="str">
        <f>Table1[[#This Row],[Data Source]]</f>
        <v>Leadership Pipeline</v>
      </c>
      <c r="K27" s="8" t="str">
        <f>Table1[[#This Row],[Data Collector]]</f>
        <v>Rachel Kerner</v>
      </c>
      <c r="L27" s="50" t="str">
        <f>Table1[[#This Row],[Team Owner]]</f>
        <v>Superintendent</v>
      </c>
      <c r="M27" s="14" t="str">
        <f>Table1[[#This Row],[Notes]]</f>
        <v xml:space="preserve"> </v>
      </c>
    </row>
    <row r="28" spans="1:13" ht="45" hidden="1" x14ac:dyDescent="0.25">
      <c r="A28" s="7" t="str">
        <f>Table1[[#This Row],[Category]]</f>
        <v>School Leader Retention</v>
      </c>
      <c r="B28" s="8" t="str">
        <f>Table1[[#This Row],[Top Goal?]]</f>
        <v>No</v>
      </c>
      <c r="C28" s="8" t="str">
        <f>Table1[[#This Row],[Goal]]</f>
        <v>Quality DSO Retention</v>
      </c>
      <c r="D28" s="2" t="str">
        <f>Table1[[#This Row],[Metric]]</f>
        <v>% or more of DSOs who received or would have received an offer came back to AF (any position within the network)</v>
      </c>
      <c r="E28" s="8">
        <f>Table1[[#This Row],[Target]]</f>
        <v>0.85</v>
      </c>
      <c r="F28" s="8">
        <f>Table1[[#This Row],[Updated]]</f>
        <v>41424</v>
      </c>
      <c r="G28" s="8">
        <f>Table1[[#This Row],[Next Update]]</f>
        <v>41789</v>
      </c>
      <c r="H28" s="8" t="str">
        <f>Table1[[#This Row],[Growth Target]]</f>
        <v>N/A</v>
      </c>
      <c r="I28" s="8">
        <f>Table1[[#This Row],[Red Alert]]</f>
        <v>0.75</v>
      </c>
      <c r="J28" s="8" t="str">
        <f>Table1[[#This Row],[Data Source]]</f>
        <v>No standard source</v>
      </c>
      <c r="K28" s="8" t="str">
        <f>Table1[[#This Row],[Data Collector]]</f>
        <v>Betty Damaso</v>
      </c>
      <c r="L28" s="8" t="str">
        <f>Table1[[#This Row],[Team Owner]]</f>
        <v>Operations</v>
      </c>
      <c r="M28" s="4" t="str">
        <f>Table1[[#This Row],[Notes]]</f>
        <v xml:space="preserve"> </v>
      </c>
    </row>
    <row r="29" spans="1:13" ht="45" hidden="1" x14ac:dyDescent="0.25">
      <c r="A29" s="7" t="str">
        <f>Table1[[#This Row],[Category]]</f>
        <v>School Leader Morale</v>
      </c>
      <c r="B29" s="8" t="str">
        <f>Table1[[#This Row],[Top Goal?]]</f>
        <v>No</v>
      </c>
      <c r="C29" s="8" t="str">
        <f>Table1[[#This Row],[Goal]]</f>
        <v>Workshop Quality</v>
      </c>
      <c r="D29" s="2" t="str">
        <f>Table1[[#This Row],[Metric]]</f>
        <v>% of participants who  report that each cohort workshop (Deans, PIRs, Principals, DSOs) is helpful or extremely helpful</v>
      </c>
      <c r="E29" s="12">
        <f>Table1[[#This Row],[Target]]</f>
        <v>0.9</v>
      </c>
      <c r="F29" s="11">
        <f>Table1[[#This Row],[Updated]]</f>
        <v>41512</v>
      </c>
      <c r="G29" s="8">
        <f>Table1[[#This Row],[Next Update]]</f>
        <v>41623</v>
      </c>
      <c r="H29" s="12" t="str">
        <f>Table1[[#This Row],[Growth Target]]</f>
        <v>N/A</v>
      </c>
      <c r="I29" s="12" t="str">
        <f>Table1[[#This Row],[Red Alert]]</f>
        <v>N/A</v>
      </c>
      <c r="J29" s="8" t="str">
        <f>Table1[[#This Row],[Data Source]]</f>
        <v>FCP Workshop Data</v>
      </c>
      <c r="K29" s="8" t="str">
        <f>Table1[[#This Row],[Data Collector]]</f>
        <v>Rachel Kerner</v>
      </c>
      <c r="L29" s="8" t="str">
        <f>Table1[[#This Row],[Team Owner]]</f>
        <v>Leadership Development</v>
      </c>
      <c r="M29" s="4" t="str">
        <f>Table1[[#This Row],[Notes]]</f>
        <v xml:space="preserve"> </v>
      </c>
    </row>
    <row r="30" spans="1:13" ht="45" hidden="1" x14ac:dyDescent="0.25">
      <c r="A30" s="39" t="str">
        <f>Table1[[#This Row],[Category]]</f>
        <v>School Leader Morale</v>
      </c>
      <c r="B30" s="14" t="str">
        <f>Table1[[#This Row],[Top Goal?]]</f>
        <v>No</v>
      </c>
      <c r="C30" s="14" t="str">
        <f>Table1[[#This Row],[Goal]]</f>
        <v>School Leader Growth</v>
      </c>
      <c r="D30" s="13" t="str">
        <f>Table1[[#This Row],[Metric]]</f>
        <v>% of school leaders (principals, deans, DSOs) who report that they are learning and developing in their positions (Org Health)</v>
      </c>
      <c r="E30" s="19">
        <f>Table1[[#This Row],[Target]]</f>
        <v>0.9</v>
      </c>
      <c r="F30" s="17">
        <f>Table1[[#This Row],[Updated]]</f>
        <v>41306</v>
      </c>
      <c r="G30" s="8">
        <f>Table1[[#This Row],[Next Update]]</f>
        <v>41654</v>
      </c>
      <c r="H30" s="19" t="str">
        <f>Table1[[#This Row],[Growth Target]]</f>
        <v>N/A</v>
      </c>
      <c r="I30" s="19" t="str">
        <f>Table1[[#This Row],[Red Alert]]</f>
        <v>N/A</v>
      </c>
      <c r="J30" s="8" t="str">
        <f>Table1[[#This Row],[Data Source]]</f>
        <v>Org Health Survey</v>
      </c>
      <c r="K30" s="8" t="str">
        <f>Table1[[#This Row],[Data Collector]]</f>
        <v>Tracey Geller</v>
      </c>
      <c r="L30" s="8" t="str">
        <f>Table1[[#This Row],[Team Owner]]</f>
        <v>Leadership Development</v>
      </c>
      <c r="M30" s="4" t="str">
        <f>Table1[[#This Row],[Notes]]</f>
        <v xml:space="preserve"> </v>
      </c>
    </row>
    <row r="31" spans="1:13" ht="120" hidden="1" x14ac:dyDescent="0.25">
      <c r="A31" s="39" t="str">
        <f>Table1[[#This Row],[Category]]</f>
        <v>School Leader Morale</v>
      </c>
      <c r="B31" s="14" t="str">
        <f>Table1[[#This Row],[Top Goal?]]</f>
        <v>No</v>
      </c>
      <c r="C31" s="14" t="str">
        <f>Table1[[#This Row],[Goal]]</f>
        <v>School Leader Morale</v>
      </c>
      <c r="D31" s="13" t="str">
        <f>Table1[[#This Row],[Metric]]</f>
        <v>% of principals, deans and DSOs who agree or strongly agree on a composite of org health survey questions that are indicative of engagement and predictive of retention; "I feel positive about working at my school", "There is a culture of “Team and Family” at my school", and "Is staff morale at your school positive or negative?"</v>
      </c>
      <c r="E31" s="29">
        <f>Table1[[#This Row],[Target]]</f>
        <v>0.9</v>
      </c>
      <c r="F31" s="17">
        <f>Table1[[#This Row],[Updated]]</f>
        <v>41306</v>
      </c>
      <c r="G31" s="8">
        <f>Table1[[#This Row],[Next Update]]</f>
        <v>41655</v>
      </c>
      <c r="H31" s="14" t="str">
        <f>Table1[[#This Row],[Growth Target]]</f>
        <v>N/A</v>
      </c>
      <c r="I31" s="19" t="str">
        <f>Table1[[#This Row],[Red Alert]]</f>
        <v>N/A</v>
      </c>
      <c r="J31" s="8" t="str">
        <f>Table1[[#This Row],[Data Source]]</f>
        <v>Org Health Survey</v>
      </c>
      <c r="K31" s="8" t="str">
        <f>Table1[[#This Row],[Data Collector]]</f>
        <v>Tracey Geller</v>
      </c>
      <c r="L31" s="8" t="str">
        <f>Table1[[#This Row],[Team Owner]]</f>
        <v>Superintendent</v>
      </c>
      <c r="M31" s="4" t="str">
        <f>Table1[[#This Row],[Notes]]</f>
        <v xml:space="preserve"> </v>
      </c>
    </row>
    <row r="32" spans="1:13" ht="60" hidden="1" x14ac:dyDescent="0.25">
      <c r="A32" s="7" t="str">
        <f>Table1[[#This Row],[Category]]</f>
        <v>Network Value to Principals</v>
      </c>
      <c r="B32" s="8" t="str">
        <f>Table1[[#This Row],[Top Goal?]]</f>
        <v>No</v>
      </c>
      <c r="C32" s="8" t="str">
        <f>Table1[[#This Row],[Goal]]</f>
        <v>Network Value to Principals</v>
      </c>
      <c r="D32" s="2" t="str">
        <f>Table1[[#This Row],[Metric]]</f>
        <v>% of Principals agree or strongly agree with the following statement: “I can do what I need to do - whatever it takes - to accomplish these big goals.”</v>
      </c>
      <c r="E32" s="8">
        <f>Table1[[#This Row],[Target]]</f>
        <v>0.9</v>
      </c>
      <c r="F32" s="8">
        <f>Table1[[#This Row],[Updated]]</f>
        <v>41409</v>
      </c>
      <c r="G32" s="8">
        <f>Table1[[#This Row],[Next Update]]</f>
        <v>41593</v>
      </c>
      <c r="H32" s="8" t="str">
        <f>Table1[[#This Row],[Growth Target]]</f>
        <v>N/A</v>
      </c>
      <c r="I32" s="8">
        <f>Table1[[#This Row],[Red Alert]]</f>
        <v>0.75</v>
      </c>
      <c r="J32" s="8" t="str">
        <f>Table1[[#This Row],[Data Source]]</f>
        <v>NS Survey</v>
      </c>
      <c r="K32" s="8" t="str">
        <f>Table1[[#This Row],[Data Collector]]</f>
        <v>Emile Session</v>
      </c>
      <c r="L32" s="8" t="str">
        <f>Table1[[#This Row],[Team Owner]]</f>
        <v>Superintendent</v>
      </c>
      <c r="M32" s="4" t="str">
        <f>Table1[[#This Row],[Notes]]</f>
        <v xml:space="preserve"> </v>
      </c>
    </row>
    <row r="33" spans="1:13" ht="90" hidden="1" x14ac:dyDescent="0.25">
      <c r="A33" s="7" t="str">
        <f>Table1[[#This Row],[Category]]</f>
        <v>Network Value to Principals</v>
      </c>
      <c r="B33" s="8" t="str">
        <f>Table1[[#This Row],[Top Goal?]]</f>
        <v>No</v>
      </c>
      <c r="C33" s="8" t="str">
        <f>Table1[[#This Row],[Goal]]</f>
        <v>Network Value to Principals</v>
      </c>
      <c r="D33" s="2" t="str">
        <f>Table1[[#This Row],[Metric]]</f>
        <v>% of Principals agree or strongly agree with the following statement: “I am not alone in this important work. I lean on and learn from the principal cohort, my regional superintendent, and others in the network.”</v>
      </c>
      <c r="E33" s="8">
        <f>Table1[[#This Row],[Target]]</f>
        <v>0.9</v>
      </c>
      <c r="F33" s="8">
        <f>Table1[[#This Row],[Updated]]</f>
        <v>41409</v>
      </c>
      <c r="G33" s="8">
        <f>Table1[[#This Row],[Next Update]]</f>
        <v>41593</v>
      </c>
      <c r="H33" s="8" t="str">
        <f>Table1[[#This Row],[Growth Target]]</f>
        <v>N/A</v>
      </c>
      <c r="I33" s="8">
        <f>Table1[[#This Row],[Red Alert]]</f>
        <v>0.75</v>
      </c>
      <c r="J33" s="8" t="str">
        <f>Table1[[#This Row],[Data Source]]</f>
        <v>NS Survey</v>
      </c>
      <c r="K33" s="8" t="str">
        <f>Table1[[#This Row],[Data Collector]]</f>
        <v>Emile Session</v>
      </c>
      <c r="L33" s="8" t="str">
        <f>Table1[[#This Row],[Team Owner]]</f>
        <v>Superintendent</v>
      </c>
      <c r="M33" s="4" t="str">
        <f>Table1[[#This Row],[Notes]]</f>
        <v xml:space="preserve"> </v>
      </c>
    </row>
    <row r="34" spans="1:13" ht="105" hidden="1" x14ac:dyDescent="0.25">
      <c r="A34" s="7" t="str">
        <f>Table1[[#This Row],[Category]]</f>
        <v>Network Value to Principals</v>
      </c>
      <c r="B34" s="8" t="str">
        <f>Table1[[#This Row],[Top Goal?]]</f>
        <v>No</v>
      </c>
      <c r="C34" s="8" t="str">
        <f>Table1[[#This Row],[Goal]]</f>
        <v>Network Value to Principals</v>
      </c>
      <c r="D34" s="2" t="str">
        <f>Table1[[#This Row],[Metric]]</f>
        <v>% of Principals agree or strongly agree with the following statement: “I understand the rationale for the set of things where there needs to be more consistency across the AF network, and I understand how these shared practices make our network stronger.”</v>
      </c>
      <c r="E34" s="8">
        <f>Table1[[#This Row],[Target]]</f>
        <v>0.9</v>
      </c>
      <c r="F34" s="8">
        <f>Table1[[#This Row],[Updated]]</f>
        <v>41409</v>
      </c>
      <c r="G34" s="8">
        <f>Table1[[#This Row],[Next Update]]</f>
        <v>41593</v>
      </c>
      <c r="H34" s="8" t="str">
        <f>Table1[[#This Row],[Growth Target]]</f>
        <v>N/A</v>
      </c>
      <c r="I34" s="8">
        <f>Table1[[#This Row],[Red Alert]]</f>
        <v>0.75</v>
      </c>
      <c r="J34" s="8" t="str">
        <f>Table1[[#This Row],[Data Source]]</f>
        <v>NS Survey</v>
      </c>
      <c r="K34" s="8" t="str">
        <f>Table1[[#This Row],[Data Collector]]</f>
        <v>Emile Session</v>
      </c>
      <c r="L34" s="8" t="str">
        <f>Table1[[#This Row],[Team Owner]]</f>
        <v>Superintendent</v>
      </c>
      <c r="M34" s="4" t="str">
        <f>Table1[[#This Row],[Notes]]</f>
        <v xml:space="preserve"> </v>
      </c>
    </row>
    <row r="35" spans="1:13" ht="90" hidden="1" x14ac:dyDescent="0.25">
      <c r="A35" s="7" t="str">
        <f>Table1[[#This Row],[Category]]</f>
        <v>Network Value to Principals</v>
      </c>
      <c r="B35" s="8" t="str">
        <f>Table1[[#This Row],[Top Goal?]]</f>
        <v>No</v>
      </c>
      <c r="C35" s="7" t="str">
        <f>Table1[[#This Row],[Goal]]</f>
        <v>Network Value to Principals</v>
      </c>
      <c r="D35" s="2" t="str">
        <f>Table1[[#This Row],[Metric]]</f>
        <v>% of Principals agree or strongly agree with the following statement: “I am part of something bigger than just one school. I am responsible both for making my school great and also for helping every school in the AF network achieve greatness."</v>
      </c>
      <c r="E35" s="8">
        <f>Table1[[#This Row],[Target]]</f>
        <v>0.9</v>
      </c>
      <c r="F35" s="8">
        <f>Table1[[#This Row],[Updated]]</f>
        <v>41409</v>
      </c>
      <c r="G35" s="8">
        <f>Table1[[#This Row],[Next Update]]</f>
        <v>41593</v>
      </c>
      <c r="H35" s="8" t="str">
        <f>Table1[[#This Row],[Growth Target]]</f>
        <v>N/A</v>
      </c>
      <c r="I35" s="8">
        <f>Table1[[#This Row],[Red Alert]]</f>
        <v>0.75</v>
      </c>
      <c r="J35" s="8" t="str">
        <f>Table1[[#This Row],[Data Source]]</f>
        <v>NS Survey</v>
      </c>
      <c r="K35" s="8" t="str">
        <f>Table1[[#This Row],[Data Collector]]</f>
        <v>Emile Session</v>
      </c>
      <c r="L35" s="8" t="str">
        <f>Table1[[#This Row],[Team Owner]]</f>
        <v>Superintendent</v>
      </c>
      <c r="M35" s="4" t="str">
        <f>Table1[[#This Row],[Notes]]</f>
        <v xml:space="preserve"> </v>
      </c>
    </row>
    <row r="36" spans="1:13" ht="105" hidden="1" x14ac:dyDescent="0.25">
      <c r="A36" s="7" t="str">
        <f>Table1[[#This Row],[Category]]</f>
        <v>Network Value to Principals</v>
      </c>
      <c r="B36" s="8" t="str">
        <f>Table1[[#This Row],[Top Goal?]]</f>
        <v>No</v>
      </c>
      <c r="C36" s="7" t="str">
        <f>Table1[[#This Row],[Goal]]</f>
        <v>Network Value to Principals</v>
      </c>
      <c r="D36" s="2" t="str">
        <f>Table1[[#This Row],[Metric]]</f>
        <v>% of Principals agree or strongly agree with the following statement: “I know what I'm shooting for. My Superintendent and Regional Superintendent have worked together with me to define clear, ambitious goals and the mechanisms to track progress toward those goals.”</v>
      </c>
      <c r="E36" s="8">
        <f>Table1[[#This Row],[Target]]</f>
        <v>0.9</v>
      </c>
      <c r="F36" s="8">
        <f>Table1[[#This Row],[Updated]]</f>
        <v>41409</v>
      </c>
      <c r="G36" s="8">
        <f>Table1[[#This Row],[Next Update]]</f>
        <v>41593</v>
      </c>
      <c r="H36" s="8" t="str">
        <f>Table1[[#This Row],[Growth Target]]</f>
        <v>N/A</v>
      </c>
      <c r="I36" s="8">
        <f>Table1[[#This Row],[Red Alert]]</f>
        <v>0.75</v>
      </c>
      <c r="J36" s="8" t="str">
        <f>Table1[[#This Row],[Data Source]]</f>
        <v>NS Survey</v>
      </c>
      <c r="K36" s="8" t="str">
        <f>Table1[[#This Row],[Data Collector]]</f>
        <v>Emile Session</v>
      </c>
      <c r="L36" s="8" t="str">
        <f>Table1[[#This Row],[Team Owner]]</f>
        <v>Superintendent</v>
      </c>
      <c r="M36" s="4" t="str">
        <f>Table1[[#This Row],[Notes]]</f>
        <v xml:space="preserve"> </v>
      </c>
    </row>
    <row r="37" spans="1:13" ht="90" x14ac:dyDescent="0.25">
      <c r="A37" s="14" t="str">
        <f>Table1[[#This Row],[Category]]</f>
        <v>Principal/DSO Satisfaction with Network</v>
      </c>
      <c r="B37" s="52" t="str">
        <f>Table1[[#This Row],[Top Goal?]]</f>
        <v>Yes</v>
      </c>
      <c r="C37" s="14" t="str">
        <f>Table1[[#This Row],[Goal]]</f>
        <v>Network Value to Principals/DSOs</v>
      </c>
      <c r="D37" s="13" t="str">
        <f>Table1[[#This Row],[Metric]]</f>
        <v>Average % of Principals and DSOs who agree or strongly agree across all NS teams: "This team gets the WHAT right - they consistently provide strong support, services, and/or expertise and deliver on agreed upon outcomes"</v>
      </c>
      <c r="E37" s="19">
        <f>Table1[[#This Row],[Target]]</f>
        <v>0.9</v>
      </c>
      <c r="F37" s="17">
        <f>Table1[[#This Row],[Updated]]</f>
        <v>41426</v>
      </c>
      <c r="G37" s="7">
        <f>Table1[[#This Row],[Next Update]]</f>
        <v>41579</v>
      </c>
      <c r="H37" s="8">
        <f>Table1[[#This Row],[Growth Target]]</f>
        <v>0.05</v>
      </c>
      <c r="I37" s="19">
        <f>Table1[[#This Row],[Red Alert]]</f>
        <v>0.75</v>
      </c>
      <c r="J37" s="8" t="str">
        <f>Table1[[#This Row],[Data Source]]</f>
        <v>NS Survey</v>
      </c>
      <c r="K37" s="8" t="str">
        <f>Table1[[#This Row],[Data Collector]]</f>
        <v>Emile Session</v>
      </c>
      <c r="L37" s="50" t="str">
        <f>Table1[[#This Row],[Team Owner]]</f>
        <v>Chief of Staff</v>
      </c>
      <c r="M37" s="14" t="str">
        <f>Table1[[#This Row],[Notes]]</f>
        <v>Chief of Staff gathers, but teams perform</v>
      </c>
    </row>
    <row r="38" spans="1:13" ht="75" hidden="1" x14ac:dyDescent="0.25">
      <c r="A38" s="7" t="str">
        <f>Table1[[#This Row],[Category]]</f>
        <v>Principal/DSO Satisfaction with Network</v>
      </c>
      <c r="B38" s="8" t="str">
        <f>Table1[[#This Row],[Top Goal?]]</f>
        <v>No</v>
      </c>
      <c r="C38" s="7" t="str">
        <f>Table1[[#This Row],[Goal]]</f>
        <v>Network Value to Principals/DSOs</v>
      </c>
      <c r="D38" s="2" t="str">
        <f>Table1[[#This Row],[Metric]]</f>
        <v>% of NS teams who meet the 75% threshold that "This team gets the WHAT right - they consistently provide strong support, services, and/or expertise and deliver on agreed upon outcomes"</v>
      </c>
      <c r="E38" s="8">
        <f>Table1[[#This Row],[Target]]</f>
        <v>1</v>
      </c>
      <c r="F38" s="17">
        <f>Table1[[#This Row],[Updated]]</f>
        <v>41427</v>
      </c>
      <c r="G38" s="8">
        <f>Table1[[#This Row],[Next Update]]</f>
        <v>41580</v>
      </c>
      <c r="H38" s="8" t="str">
        <f>Table1[[#This Row],[Growth Target]]</f>
        <v>N/A</v>
      </c>
      <c r="I38" s="8">
        <f>Table1[[#This Row],[Red Alert]]</f>
        <v>0.75</v>
      </c>
      <c r="J38" s="8" t="str">
        <f>Table1[[#This Row],[Data Source]]</f>
        <v>NS Survey</v>
      </c>
      <c r="K38" s="8" t="str">
        <f>Table1[[#This Row],[Data Collector]]</f>
        <v>Emile Session</v>
      </c>
      <c r="L38" s="8" t="str">
        <f>Table1[[#This Row],[Team Owner]]</f>
        <v>Chief of Staff</v>
      </c>
      <c r="M38" s="4" t="str">
        <f>Table1[[#This Row],[Notes]]</f>
        <v>Chief of Staff gathers, but teams perform</v>
      </c>
    </row>
    <row r="39" spans="1:13" ht="90" x14ac:dyDescent="0.25">
      <c r="A39" s="14" t="str">
        <f>Table1[[#This Row],[Category]]</f>
        <v>Principal/DSO Satisfaction with Network</v>
      </c>
      <c r="B39" s="52" t="str">
        <f>Table1[[#This Row],[Top Goal?]]</f>
        <v>Yes</v>
      </c>
      <c r="C39" s="14" t="str">
        <f>Table1[[#This Row],[Goal]]</f>
        <v>Network Value to Principals/DSOs</v>
      </c>
      <c r="D39" s="13" t="str">
        <f>Table1[[#This Row],[Metric]]</f>
        <v>Average % of Principals and DSOs who agree or strongly agree across all NS teams: "This team gets the HOW right - they are responsive and communicate in a way that is clear, timely, efficient and consistent with our Core Values"</v>
      </c>
      <c r="E39" s="19">
        <f>Table1[[#This Row],[Target]]</f>
        <v>0.9</v>
      </c>
      <c r="F39" s="17">
        <f>Table1[[#This Row],[Updated]]</f>
        <v>41428</v>
      </c>
      <c r="G39" s="7">
        <f>Table1[[#This Row],[Next Update]]</f>
        <v>41581</v>
      </c>
      <c r="H39" s="8">
        <f>Table1[[#This Row],[Growth Target]]</f>
        <v>0.05</v>
      </c>
      <c r="I39" s="19">
        <f>Table1[[#This Row],[Red Alert]]</f>
        <v>0.75</v>
      </c>
      <c r="J39" s="8" t="str">
        <f>Table1[[#This Row],[Data Source]]</f>
        <v>NS Survey</v>
      </c>
      <c r="K39" s="8" t="str">
        <f>Table1[[#This Row],[Data Collector]]</f>
        <v>Emile Session</v>
      </c>
      <c r="L39" s="50" t="str">
        <f>Table1[[#This Row],[Team Owner]]</f>
        <v>Chief of Staff</v>
      </c>
      <c r="M39" s="14" t="str">
        <f>Table1[[#This Row],[Notes]]</f>
        <v>Chief of Staff gathers, but teams perform</v>
      </c>
    </row>
    <row r="40" spans="1:13" ht="75" hidden="1" x14ac:dyDescent="0.25">
      <c r="A40" s="7" t="str">
        <f>Table1[[#This Row],[Category]]</f>
        <v>Principal/DSO Satisfaction with Network</v>
      </c>
      <c r="B40" s="8" t="str">
        <f>Table1[[#This Row],[Top Goal?]]</f>
        <v>No</v>
      </c>
      <c r="C40" s="7" t="str">
        <f>Table1[[#This Row],[Goal]]</f>
        <v>Network Value to Principals/DSOs</v>
      </c>
      <c r="D40" s="10" t="str">
        <f>Table1[[#This Row],[Metric]]</f>
        <v>% of NS teams who meet the 75% threshold that "This team gets the HOW right - they are responsive and communicate in a way that is clear, timely, efficient and consistent with our Core Values"</v>
      </c>
      <c r="E40" s="8">
        <f>Table1[[#This Row],[Target]]</f>
        <v>1</v>
      </c>
      <c r="F40" s="8">
        <f>Table1[[#This Row],[Updated]]</f>
        <v>41429</v>
      </c>
      <c r="G40" s="8">
        <f>Table1[[#This Row],[Next Update]]</f>
        <v>41582</v>
      </c>
      <c r="H40" s="8" t="str">
        <f>Table1[[#This Row],[Growth Target]]</f>
        <v>N/A</v>
      </c>
      <c r="I40" s="8">
        <f>Table1[[#This Row],[Red Alert]]</f>
        <v>0.75</v>
      </c>
      <c r="J40" s="8" t="str">
        <f>Table1[[#This Row],[Data Source]]</f>
        <v>NS Survey</v>
      </c>
      <c r="K40" s="8" t="str">
        <f>Table1[[#This Row],[Data Collector]]</f>
        <v>Emile Session</v>
      </c>
      <c r="L40" s="8" t="str">
        <f>Table1[[#This Row],[Team Owner]]</f>
        <v>Chief of Staff</v>
      </c>
      <c r="M40" s="4" t="str">
        <f>Table1[[#This Row],[Notes]]</f>
        <v>Chief of Staff gathers, but teams perform</v>
      </c>
    </row>
    <row r="41" spans="1:13" ht="45" x14ac:dyDescent="0.25">
      <c r="A41" s="14" t="str">
        <f>Table1[[#This Row],[Category]]</f>
        <v>Quality of Instruction</v>
      </c>
      <c r="B41" s="52" t="str">
        <f>Table1[[#This Row],[Top Goal?]]</f>
        <v>Yes</v>
      </c>
      <c r="C41" s="14" t="str">
        <f>Table1[[#This Row],[Goal]]</f>
        <v>Quality of Instruction</v>
      </c>
      <c r="D41" s="13" t="str">
        <f>Table1[[#This Row],[Metric]]</f>
        <v>% of first year teachers score 55 or higher on spring instructional observation</v>
      </c>
      <c r="E41" s="19">
        <f>Table1[[#This Row],[Target]]</f>
        <v>0.7</v>
      </c>
      <c r="F41" s="17">
        <f>Table1[[#This Row],[Updated]]</f>
        <v>41520</v>
      </c>
      <c r="G41" s="7">
        <f>Table1[[#This Row],[Next Update]]</f>
        <v>41835</v>
      </c>
      <c r="H41" s="29">
        <f>Table1[[#This Row],[Growth Target]]</f>
        <v>0.05</v>
      </c>
      <c r="I41" s="29">
        <f>Table1[[#This Row],[Red Alert]]</f>
        <v>0.45</v>
      </c>
      <c r="J41" s="8" t="str">
        <f>Table1[[#This Row],[Data Source]]</f>
        <v>Master TCP Lesson Observations</v>
      </c>
      <c r="K41" s="8" t="str">
        <f>Table1[[#This Row],[Data Collector]]</f>
        <v>Amanda Austin</v>
      </c>
      <c r="L41" s="50" t="str">
        <f>Table1[[#This Row],[Team Owner]]</f>
        <v>Superintendent</v>
      </c>
      <c r="M41" s="14" t="str">
        <f>Table1[[#This Row],[Notes]]</f>
        <v>Changed from "co-observation" to "observation": first year teachers don't receive co-observations.</v>
      </c>
    </row>
    <row r="42" spans="1:13" ht="45" hidden="1" x14ac:dyDescent="0.25">
      <c r="A42" s="7" t="str">
        <f>Table1[[#This Row],[Category]]</f>
        <v>Quality of Instruction</v>
      </c>
      <c r="B42" s="8" t="str">
        <f>Table1[[#This Row],[Top Goal?]]</f>
        <v>No</v>
      </c>
      <c r="C42" s="7" t="str">
        <f>Table1[[#This Row],[Goal]]</f>
        <v>Quality of Instruction</v>
      </c>
      <c r="D42" s="10" t="str">
        <f>Table1[[#This Row],[Metric]]</f>
        <v>% of 2nd year or more teachers who score 65 or higher across all spring observations</v>
      </c>
      <c r="E42" s="8">
        <f>Table1[[#This Row],[Target]]</f>
        <v>0.8</v>
      </c>
      <c r="F42" s="8">
        <f>Table1[[#This Row],[Updated]]</f>
        <v>41520</v>
      </c>
      <c r="G42" s="8">
        <f>Table1[[#This Row],[Next Update]]</f>
        <v>41835</v>
      </c>
      <c r="H42" s="8" t="str">
        <f>Table1[[#This Row],[Growth Target]]</f>
        <v>N/A</v>
      </c>
      <c r="I42" s="8" t="str">
        <f>Table1[[#This Row],[Red Alert]]</f>
        <v>N/A</v>
      </c>
      <c r="J42" s="8" t="str">
        <f>Table1[[#This Row],[Data Source]]</f>
        <v>Master TCP Lesson Observations</v>
      </c>
      <c r="K42" s="8" t="str">
        <f>Table1[[#This Row],[Data Collector]]</f>
        <v>Amanda Austin</v>
      </c>
      <c r="L42" s="8" t="str">
        <f>Table1[[#This Row],[Team Owner]]</f>
        <v>Superintendent</v>
      </c>
      <c r="M42" s="4" t="str">
        <f>Table1[[#This Row],[Notes]]</f>
        <v xml:space="preserve"> </v>
      </c>
    </row>
    <row r="43" spans="1:13" ht="45" hidden="1" x14ac:dyDescent="0.25">
      <c r="A43" s="39" t="str">
        <f>Table1[[#This Row],[Category]]</f>
        <v>Quality of Instruction</v>
      </c>
      <c r="B43" s="14" t="str">
        <f>Table1[[#This Row],[Top Goal?]]</f>
        <v>No</v>
      </c>
      <c r="C43" s="39" t="str">
        <f>Table1[[#This Row],[Goal]]</f>
        <v>Quality of Instruction</v>
      </c>
      <c r="D43" s="13" t="str">
        <f>Table1[[#This Row],[Metric]]</f>
        <v xml:space="preserve">Average improvement of AF teachers on the TCP rubric (from fall to spring external observer review) on a 100 point scale. </v>
      </c>
      <c r="E43" s="49">
        <f>Table1[[#This Row],[Target]]</f>
        <v>5</v>
      </c>
      <c r="F43" s="17">
        <f>Table1[[#This Row],[Updated]]</f>
        <v>41520</v>
      </c>
      <c r="G43" s="8">
        <f>Table1[[#This Row],[Next Update]]</f>
        <v>41835</v>
      </c>
      <c r="H43" s="29" t="str">
        <f>Table1[[#This Row],[Growth Target]]</f>
        <v>N/A</v>
      </c>
      <c r="I43" s="29" t="str">
        <f>Table1[[#This Row],[Red Alert]]</f>
        <v>N/A</v>
      </c>
      <c r="J43" s="8" t="str">
        <f>Table1[[#This Row],[Data Source]]</f>
        <v>Master TCP Lesson Observations</v>
      </c>
      <c r="K43" s="8" t="str">
        <f>Table1[[#This Row],[Data Collector]]</f>
        <v>Amanda Austin</v>
      </c>
      <c r="L43" s="8" t="str">
        <f>Table1[[#This Row],[Team Owner]]</f>
        <v>Superintendent</v>
      </c>
      <c r="M43" s="4" t="str">
        <f>Table1[[#This Row],[Notes]]</f>
        <v xml:space="preserve"> </v>
      </c>
    </row>
    <row r="44" spans="1:13" ht="45" hidden="1" x14ac:dyDescent="0.25">
      <c r="A44" s="7" t="str">
        <f>Table1[[#This Row],[Category]]</f>
        <v>Teacher Retention</v>
      </c>
      <c r="B44" s="8" t="str">
        <f>Table1[[#This Row],[Top Goal?]]</f>
        <v>No</v>
      </c>
      <c r="C44" s="8" t="str">
        <f>Table1[[#This Row],[Goal]]</f>
        <v>Stage 4-5 Retention</v>
      </c>
      <c r="D44" s="2" t="str">
        <f>Table1[[#This Row],[Metric]]</f>
        <v xml:space="preserve">% of full-time teachers who are or would qualify for stage 4 or 5 return to teach in the AF network the following year. </v>
      </c>
      <c r="E44" s="12">
        <f>Table1[[#This Row],[Target]]</f>
        <v>0.9</v>
      </c>
      <c r="F44" s="11">
        <f>Table1[[#This Row],[Updated]]</f>
        <v>41529</v>
      </c>
      <c r="G44" s="8">
        <f>Table1[[#This Row],[Next Update]]</f>
        <v>41820</v>
      </c>
      <c r="H44" s="12" t="str">
        <f>Table1[[#This Row],[Growth Target]]</f>
        <v>N/A</v>
      </c>
      <c r="I44" s="12" t="str">
        <f>Table1[[#This Row],[Red Alert]]</f>
        <v>N/A</v>
      </c>
      <c r="J44" s="8" t="str">
        <f>Table1[[#This Row],[Data Source]]</f>
        <v>HRIS</v>
      </c>
      <c r="K44" s="8" t="str">
        <f>Table1[[#This Row],[Data Collector]]</f>
        <v>Alexandra Gecker</v>
      </c>
      <c r="L44" s="8" t="str">
        <f>Table1[[#This Row],[Team Owner]]</f>
        <v>Superintendent</v>
      </c>
      <c r="M44" s="4" t="str">
        <f>Table1[[#This Row],[Notes]]</f>
        <v>9.12.13 data still requires DSO certification</v>
      </c>
    </row>
    <row r="45" spans="1:13" ht="45" x14ac:dyDescent="0.25">
      <c r="A45" s="14" t="str">
        <f>Table1[[#This Row],[Category]]</f>
        <v>Teacher Retention</v>
      </c>
      <c r="B45" s="52" t="str">
        <f>Table1[[#This Row],[Top Goal?]]</f>
        <v>Yes</v>
      </c>
      <c r="C45" s="14" t="str">
        <f>Table1[[#This Row],[Goal]]</f>
        <v>Quality Teacher Retention</v>
      </c>
      <c r="D45" s="13" t="str">
        <f>Table1[[#This Row],[Metric]]</f>
        <v>% or more of teachers who received or would have received an offer came back to AF (any position within the network)</v>
      </c>
      <c r="E45" s="29">
        <f>Table1[[#This Row],[Target]]</f>
        <v>0.85</v>
      </c>
      <c r="F45" s="17">
        <f>Table1[[#This Row],[Updated]]</f>
        <v>41529</v>
      </c>
      <c r="G45" s="7">
        <f>Table1[[#This Row],[Next Update]]</f>
        <v>41820</v>
      </c>
      <c r="H45" s="29" t="str">
        <f>Table1[[#This Row],[Growth Target]]</f>
        <v>N/A</v>
      </c>
      <c r="I45" s="29">
        <f>Table1[[#This Row],[Red Alert]]</f>
        <v>0.75</v>
      </c>
      <c r="J45" s="8" t="str">
        <f>Table1[[#This Row],[Data Source]]</f>
        <v>Teacher retention data</v>
      </c>
      <c r="K45" s="8" t="str">
        <f>Table1[[#This Row],[Data Collector]]</f>
        <v>Alexandra Gecker</v>
      </c>
      <c r="L45" s="50" t="str">
        <f>Table1[[#This Row],[Team Owner]]</f>
        <v>Superintendent</v>
      </c>
      <c r="M45" s="14" t="str">
        <f>Table1[[#This Row],[Notes]]</f>
        <v>9.12.13 data still requires DSO certification</v>
      </c>
    </row>
    <row r="46" spans="1:13" ht="45" hidden="1" x14ac:dyDescent="0.25">
      <c r="A46" s="7" t="str">
        <f>Table1[[#This Row],[Category]]</f>
        <v>Teacher Morale</v>
      </c>
      <c r="B46" s="8" t="str">
        <f>Table1[[#This Row],[Top Goal?]]</f>
        <v>No</v>
      </c>
      <c r="C46" s="8" t="str">
        <f>Table1[[#This Row],[Goal]]</f>
        <v>Teacher Morale</v>
      </c>
      <c r="D46" s="2" t="str">
        <f>Table1[[#This Row],[Metric]]</f>
        <v xml:space="preserve">% or more of teachers agree/strongly agree with: "I feel positive about working at my school" </v>
      </c>
      <c r="E46" s="8">
        <f>Table1[[#This Row],[Target]]</f>
        <v>0.85</v>
      </c>
      <c r="F46" s="8">
        <f>Table1[[#This Row],[Updated]]</f>
        <v>41306</v>
      </c>
      <c r="G46" s="8">
        <f>Table1[[#This Row],[Next Update]]</f>
        <v>41654</v>
      </c>
      <c r="H46" s="8" t="str">
        <f>Table1[[#This Row],[Growth Target]]</f>
        <v>N/A</v>
      </c>
      <c r="I46" s="8" t="str">
        <f>Table1[[#This Row],[Red Alert]]</f>
        <v>N/A</v>
      </c>
      <c r="J46" s="8" t="str">
        <f>Table1[[#This Row],[Data Source]]</f>
        <v>Org Health Survey</v>
      </c>
      <c r="K46" s="8" t="str">
        <f>Table1[[#This Row],[Data Collector]]</f>
        <v>Tracey Geller</v>
      </c>
      <c r="L46" s="8" t="str">
        <f>Table1[[#This Row],[Team Owner]]</f>
        <v>Superintendent</v>
      </c>
      <c r="M46" s="4" t="str">
        <f>Table1[[#This Row],[Notes]]</f>
        <v xml:space="preserve"> </v>
      </c>
    </row>
    <row r="47" spans="1:13" ht="135" hidden="1" x14ac:dyDescent="0.25">
      <c r="A47" s="7" t="str">
        <f>Table1[[#This Row],[Category]]</f>
        <v>Teacher Morale</v>
      </c>
      <c r="B47" s="8" t="str">
        <f>Table1[[#This Row],[Top Goal?]]</f>
        <v>No</v>
      </c>
      <c r="C47" s="8" t="str">
        <f>Table1[[#This Row],[Goal]]</f>
        <v>Teacher Professional Growth</v>
      </c>
      <c r="D47" s="8" t="str">
        <f>Table1[[#This Row],[Metric]]</f>
        <v>% of teachers who agree or strongly agree on a composite of the following org health survey questions: "How much are you learning and developing in your position?", "How valued is a culture of professional reflection and growth in your school?", and "I feel like I have opportunities for professional growth within my school or within the network."</v>
      </c>
      <c r="E47" s="8">
        <f>Table1[[#This Row],[Target]]</f>
        <v>0.85</v>
      </c>
      <c r="F47" s="8">
        <f>Table1[[#This Row],[Updated]]</f>
        <v>41306</v>
      </c>
      <c r="G47" s="8">
        <f>Table1[[#This Row],[Next Update]]</f>
        <v>41654</v>
      </c>
      <c r="H47" s="8" t="str">
        <f>Table1[[#This Row],[Growth Target]]</f>
        <v>N/A</v>
      </c>
      <c r="I47" s="8" t="str">
        <f>Table1[[#This Row],[Red Alert]]</f>
        <v>N/A</v>
      </c>
      <c r="J47" s="8" t="str">
        <f>Table1[[#This Row],[Data Source]]</f>
        <v>Org Health Survey</v>
      </c>
      <c r="K47" s="8" t="str">
        <f>Table1[[#This Row],[Data Collector]]</f>
        <v>Tracey Geller</v>
      </c>
      <c r="L47" s="8" t="str">
        <f>Table1[[#This Row],[Team Owner]]</f>
        <v>Superintendent</v>
      </c>
      <c r="M47" s="4" t="str">
        <f>Table1[[#This Row],[Notes]]</f>
        <v xml:space="preserve"> </v>
      </c>
    </row>
    <row r="48" spans="1:13" ht="90" hidden="1" x14ac:dyDescent="0.25">
      <c r="A48" s="7" t="str">
        <f>Table1[[#This Row],[Category]]</f>
        <v>Teacher Morale</v>
      </c>
      <c r="B48" s="8" t="str">
        <f>Table1[[#This Row],[Top Goal?]]</f>
        <v>No</v>
      </c>
      <c r="C48" s="8" t="str">
        <f>Table1[[#This Row],[Goal]]</f>
        <v>Fairness of Evaluation</v>
      </c>
      <c r="D48" s="8" t="str">
        <f>Table1[[#This Row],[Metric]]</f>
        <v>% of teachers who respond "extremely fair" or "very fair" to the question: "How fair are the evaluation criteria for measuring teacher effectiveness (student achievement measures, lesson observations and surveys)?"</v>
      </c>
      <c r="E48" s="8">
        <f>Table1[[#This Row],[Target]]</f>
        <v>0.85</v>
      </c>
      <c r="F48" s="8">
        <f>Table1[[#This Row],[Updated]]</f>
        <v>41409</v>
      </c>
      <c r="G48" s="8">
        <f>Table1[[#This Row],[Next Update]]</f>
        <v>41774</v>
      </c>
      <c r="H48" s="8" t="str">
        <f>Table1[[#This Row],[Growth Target]]</f>
        <v>N/A</v>
      </c>
      <c r="I48" s="8" t="str">
        <f>Table1[[#This Row],[Red Alert]]</f>
        <v>N/A</v>
      </c>
      <c r="J48" s="8" t="str">
        <f>Table1[[#This Row],[Data Source]]</f>
        <v>NS Survey</v>
      </c>
      <c r="K48" s="8" t="str">
        <f>Table1[[#This Row],[Data Collector]]</f>
        <v>Emile Session</v>
      </c>
      <c r="L48" s="8" t="str">
        <f>Table1[[#This Row],[Team Owner]]</f>
        <v>Talent Development</v>
      </c>
      <c r="M48" s="4" t="str">
        <f>Table1[[#This Row],[Notes]]</f>
        <v>Rises to 85% if "somewhat fair" is included</v>
      </c>
    </row>
    <row r="49" spans="1:13" ht="45" hidden="1" x14ac:dyDescent="0.25">
      <c r="A49" s="39" t="str">
        <f>Table1[[#This Row],[Category]]</f>
        <v>Teacher Morale</v>
      </c>
      <c r="B49" s="14" t="str">
        <f>Table1[[#This Row],[Top Goal?]]</f>
        <v>No</v>
      </c>
      <c r="C49" s="14" t="str">
        <f>Table1[[#This Row],[Goal]]</f>
        <v>Teacher Morale</v>
      </c>
      <c r="D49" s="14" t="str">
        <f>Table1[[#This Row],[Metric]]</f>
        <v>% or more of teachers who agree/strongly agree/neutral: "How supported do you feel in pursuing your personal priorities?"</v>
      </c>
      <c r="E49" s="29">
        <f>Table1[[#This Row],[Target]]</f>
        <v>0.75</v>
      </c>
      <c r="F49" s="17">
        <f>Table1[[#This Row],[Updated]]</f>
        <v>41306</v>
      </c>
      <c r="G49" s="8">
        <f>Table1[[#This Row],[Next Update]]</f>
        <v>41654</v>
      </c>
      <c r="H49" s="14" t="str">
        <f>Table1[[#This Row],[Growth Target]]</f>
        <v>N/A</v>
      </c>
      <c r="I49" s="19" t="str">
        <f>Table1[[#This Row],[Red Alert]]</f>
        <v>N/A</v>
      </c>
      <c r="J49" s="8" t="str">
        <f>Table1[[#This Row],[Data Source]]</f>
        <v>Org Health Survey</v>
      </c>
      <c r="K49" s="8" t="str">
        <f>Table1[[#This Row],[Data Collector]]</f>
        <v>Tracey Geller</v>
      </c>
      <c r="L49" s="8" t="str">
        <f>Table1[[#This Row],[Team Owner]]</f>
        <v>Superintendent</v>
      </c>
      <c r="M49" s="4" t="str">
        <f>Table1[[#This Row],[Notes]]</f>
        <v xml:space="preserve"> </v>
      </c>
    </row>
    <row r="50" spans="1:13" ht="45" hidden="1" x14ac:dyDescent="0.25">
      <c r="A50" s="7" t="str">
        <f>Table1[[#This Row],[Category]]</f>
        <v>Teacher Morale</v>
      </c>
      <c r="B50" s="8" t="str">
        <f>Table1[[#This Row],[Top Goal?]]</f>
        <v>No</v>
      </c>
      <c r="C50" s="8" t="str">
        <f>Table1[[#This Row],[Goal]]</f>
        <v>Teacher Commitment</v>
      </c>
      <c r="D50" s="8" t="str">
        <f>Table1[[#This Row],[Metric]]</f>
        <v>% or more of teachers who agree/strongly agree/neutral: "I can envision myself having a long term career at AF"</v>
      </c>
      <c r="E50" s="8">
        <f>Table1[[#This Row],[Target]]</f>
        <v>0.9</v>
      </c>
      <c r="F50" s="8">
        <f>Table1[[#This Row],[Updated]]</f>
        <v>41306</v>
      </c>
      <c r="G50" s="8">
        <f>Table1[[#This Row],[Next Update]]</f>
        <v>41654</v>
      </c>
      <c r="H50" s="8" t="str">
        <f>Table1[[#This Row],[Growth Target]]</f>
        <v>N/A</v>
      </c>
      <c r="I50" s="8" t="str">
        <f>Table1[[#This Row],[Red Alert]]</f>
        <v>N/A</v>
      </c>
      <c r="J50" s="8" t="str">
        <f>Table1[[#This Row],[Data Source]]</f>
        <v>Org Health Survey</v>
      </c>
      <c r="K50" s="8" t="str">
        <f>Table1[[#This Row],[Data Collector]]</f>
        <v>Tracey Geller</v>
      </c>
      <c r="L50" s="8" t="str">
        <f>Table1[[#This Row],[Team Owner]]</f>
        <v>Superintendent</v>
      </c>
      <c r="M50" s="4" t="str">
        <f>Table1[[#This Row],[Notes]]</f>
        <v xml:space="preserve"> </v>
      </c>
    </row>
    <row r="51" spans="1:13" ht="45" hidden="1" x14ac:dyDescent="0.25">
      <c r="A51" s="7" t="str">
        <f>Table1[[#This Row],[Category]]</f>
        <v>D&amp;I Retention and Morale</v>
      </c>
      <c r="B51" s="8" t="str">
        <f>Table1[[#This Row],[Top Goal?]]</f>
        <v>No</v>
      </c>
      <c r="C51" s="8" t="str">
        <f>Table1[[#This Row],[Goal]]</f>
        <v>Black/Latino Teacher Retention</v>
      </c>
      <c r="D51" s="8" t="str">
        <f>Table1[[#This Row],[Metric]]</f>
        <v>At our schools and NS, Black and Latino offer renewal acceptance rates are equal to or higher than those of other staff members</v>
      </c>
      <c r="E51" s="8">
        <f>Table1[[#This Row],[Target]]</f>
        <v>0.8</v>
      </c>
      <c r="F51" s="8">
        <f>Table1[[#This Row],[Updated]]</f>
        <v>41529</v>
      </c>
      <c r="G51" s="8">
        <f>Table1[[#This Row],[Next Update]]</f>
        <v>41820</v>
      </c>
      <c r="H51" s="8" t="str">
        <f>Table1[[#This Row],[Growth Target]]</f>
        <v>N/A</v>
      </c>
      <c r="I51" s="8" t="str">
        <f>Table1[[#This Row],[Red Alert]]</f>
        <v>N/A</v>
      </c>
      <c r="J51" s="8" t="str">
        <f>Table1[[#This Row],[Data Source]]</f>
        <v>Teacher retention data</v>
      </c>
      <c r="K51" s="8" t="str">
        <f>Table1[[#This Row],[Data Collector]]</f>
        <v>Alexandra Gecker</v>
      </c>
      <c r="L51" s="8" t="str">
        <f>Table1[[#This Row],[Team Owner]]</f>
        <v>Principals</v>
      </c>
      <c r="M51" s="4" t="str">
        <f>Table1[[#This Row],[Notes]]</f>
        <v>9.12.13 data still requires DSO certification</v>
      </c>
    </row>
    <row r="52" spans="1:13" ht="255" hidden="1" x14ac:dyDescent="0.25">
      <c r="A52" s="7" t="str">
        <f>Table1[[#This Row],[Category]]</f>
        <v>D&amp;I Retention and Morale</v>
      </c>
      <c r="B52" s="8" t="str">
        <f>Table1[[#This Row],[Top Goal?]]</f>
        <v>No</v>
      </c>
      <c r="C52" s="8" t="str">
        <f>Table1[[#This Row],[Goal]]</f>
        <v>Black/Latino Teacher Morale</v>
      </c>
      <c r="D52" s="8" t="str">
        <f>Table1[[#This Row],[Metric]]</f>
        <v xml:space="preserve">At our schools and NS, less than 5% gap in Org Health responses between Black &amp; Latino and first generation college staff members and other staff members when averaging the following questions: "How much are you learning and developing in your position?", "There is someone at work who encourages and supports my learning and development.", "I feel like I have opportunities for professional growth within my school or within the network.",   "Achievement First creates a welcoming environment for me, given my background (e.g. race, ethnicity, class, gender, sexual orientation, religion, etc.)", "I feel positive about working at AF."
</v>
      </c>
      <c r="E52" s="8" t="str">
        <f>Table1[[#This Row],[Target]]</f>
        <v>&lt;5%</v>
      </c>
      <c r="F52" s="8">
        <f>Table1[[#This Row],[Updated]]</f>
        <v>41306</v>
      </c>
      <c r="G52" s="8">
        <f>Table1[[#This Row],[Next Update]]</f>
        <v>41654</v>
      </c>
      <c r="H52" s="8" t="str">
        <f>Table1[[#This Row],[Growth Target]]</f>
        <v>N/A</v>
      </c>
      <c r="I52" s="8" t="str">
        <f>Table1[[#This Row],[Red Alert]]</f>
        <v>N/A</v>
      </c>
      <c r="J52" s="8" t="str">
        <f>Table1[[#This Row],[Data Source]]</f>
        <v>Org Health Survey</v>
      </c>
      <c r="K52" s="8" t="str">
        <f>Table1[[#This Row],[Data Collector]]</f>
        <v>Tracey Geller</v>
      </c>
      <c r="L52" s="8" t="str">
        <f>Table1[[#This Row],[Team Owner]]</f>
        <v>Principals</v>
      </c>
      <c r="M52" s="4" t="str">
        <f>Table1[[#This Row],[Notes]]</f>
        <v xml:space="preserve"> </v>
      </c>
    </row>
    <row r="53" spans="1:13" ht="30" hidden="1" x14ac:dyDescent="0.25">
      <c r="A53" s="7" t="str">
        <f>Table1[[#This Row],[Category]]</f>
        <v>D&amp;I Retention and Morale</v>
      </c>
      <c r="B53" s="8" t="str">
        <f>Table1[[#This Row],[Top Goal?]]</f>
        <v>No</v>
      </c>
      <c r="C53" s="8" t="str">
        <f>Table1[[#This Row],[Goal]]</f>
        <v>Black/Latino Recruitment</v>
      </c>
      <c r="D53" s="8" t="str">
        <f>Table1[[#This Row],[Metric]]</f>
        <v>At our schools and NS, % finalist candidates who identify as Black, Latino, or multi-racial</v>
      </c>
      <c r="E53" s="8">
        <f>Table1[[#This Row],[Target]]</f>
        <v>0.3</v>
      </c>
      <c r="F53" s="8">
        <f>Table1[[#This Row],[Updated]]</f>
        <v>41153</v>
      </c>
      <c r="G53" s="8">
        <f>Table1[[#This Row],[Next Update]]</f>
        <v>41518</v>
      </c>
      <c r="H53" s="8" t="str">
        <f>Table1[[#This Row],[Growth Target]]</f>
        <v>see note</v>
      </c>
      <c r="I53" s="8" t="str">
        <f>Table1[[#This Row],[Red Alert]]</f>
        <v>N/A</v>
      </c>
      <c r="J53" s="8" t="str">
        <f>Table1[[#This Row],[Data Source]]</f>
        <v>iCims</v>
      </c>
      <c r="K53" s="8" t="str">
        <f>Table1[[#This Row],[Data Collector]]</f>
        <v>Kerri-Ann Nesbeth</v>
      </c>
      <c r="L53" s="8" t="str">
        <f>Table1[[#This Row],[Team Owner]]</f>
        <v>Recruit</v>
      </c>
      <c r="M53" s="4" t="str">
        <f>Table1[[#This Row],[Notes]]</f>
        <v>No great way to track this at NS right now.</v>
      </c>
    </row>
    <row r="54" spans="1:13" ht="30" hidden="1" x14ac:dyDescent="0.25">
      <c r="A54" s="7" t="str">
        <f>Table1[[#This Row],[Category]]</f>
        <v>Teacher and Dean Recruitment</v>
      </c>
      <c r="B54" s="8" t="str">
        <f>Table1[[#This Row],[Top Goal?]]</f>
        <v>No</v>
      </c>
      <c r="C54" s="8" t="str">
        <f>Table1[[#This Row],[Goal]]</f>
        <v>Recruitment success rate</v>
      </c>
      <c r="D54" s="8" t="str">
        <f>Table1[[#This Row],[Metric]]</f>
        <v>% of teacher and dean seats are filled by June 30</v>
      </c>
      <c r="E54" s="8">
        <f>Table1[[#This Row],[Target]]</f>
        <v>0.9</v>
      </c>
      <c r="F54" s="8">
        <f>Table1[[#This Row],[Updated]]</f>
        <v>41455</v>
      </c>
      <c r="G54" s="8">
        <f>Table1[[#This Row],[Next Update]]</f>
        <v>41820</v>
      </c>
      <c r="H54" s="8" t="str">
        <f>Table1[[#This Row],[Growth Target]]</f>
        <v>see note</v>
      </c>
      <c r="I54" s="8" t="str">
        <f>Table1[[#This Row],[Red Alert]]</f>
        <v>N/A</v>
      </c>
      <c r="J54" s="8" t="str">
        <f>Table1[[#This Row],[Data Source]]</f>
        <v>iCims</v>
      </c>
      <c r="K54" s="8" t="str">
        <f>Table1[[#This Row],[Data Collector]]</f>
        <v>Kerri-Ann Nesbeth</v>
      </c>
      <c r="L54" s="8" t="str">
        <f>Table1[[#This Row],[Team Owner]]</f>
        <v>Recruit</v>
      </c>
      <c r="M54" s="4" t="str">
        <f>Table1[[#This Row],[Notes]]</f>
        <v>Targets varies (depends on how many seats they know they need by June 30)</v>
      </c>
    </row>
    <row r="55" spans="1:13" ht="60" hidden="1" x14ac:dyDescent="0.25">
      <c r="A55" s="7" t="str">
        <f>Table1[[#This Row],[Category]]</f>
        <v>Teacher and Dean Recruitment</v>
      </c>
      <c r="B55" s="8" t="str">
        <f>Table1[[#This Row],[Top Goal?]]</f>
        <v>No</v>
      </c>
      <c r="C55" s="8" t="str">
        <f>Table1[[#This Row],[Goal]]</f>
        <v>Applications per opening</v>
      </c>
      <c r="D55" s="8" t="str">
        <f>Table1[[#This Row],[Metric]]</f>
        <v># of completed applications for every opening for leaders and teachers for the next school year, removing TFA corps members (openings calculated as of July 31)</v>
      </c>
      <c r="E55" s="8">
        <f>Table1[[#This Row],[Target]]</f>
        <v>14</v>
      </c>
      <c r="F55" s="8">
        <f>Table1[[#This Row],[Updated]]</f>
        <v>41121</v>
      </c>
      <c r="G55" s="8">
        <f>Table1[[#This Row],[Next Update]]</f>
        <v>41516</v>
      </c>
      <c r="H55" s="8" t="str">
        <f>Table1[[#This Row],[Growth Target]]</f>
        <v>see note</v>
      </c>
      <c r="I55" s="8" t="str">
        <f>Table1[[#This Row],[Red Alert]]</f>
        <v>N/A</v>
      </c>
      <c r="J55" s="8" t="str">
        <f>Table1[[#This Row],[Data Source]]</f>
        <v>iCims</v>
      </c>
      <c r="K55" s="8" t="str">
        <f>Table1[[#This Row],[Data Collector]]</f>
        <v>Kerri-Ann Nesbeth</v>
      </c>
      <c r="L55" s="8" t="str">
        <f>Table1[[#This Row],[Team Owner]]</f>
        <v>Recruit</v>
      </c>
      <c r="M55" s="4" t="str">
        <f>Table1[[#This Row],[Notes]]</f>
        <v>Want the number of apps per seat to grow, but if the number gets too large then the team spends too much time screening unqualified applicants; Should we use a composite teacher/leader number, or track them separately?</v>
      </c>
    </row>
    <row r="56" spans="1:13" ht="30" hidden="1" x14ac:dyDescent="0.25">
      <c r="A56" s="7" t="str">
        <f>Table1[[#This Row],[Category]]</f>
        <v>Teacher and Dean Recruitment</v>
      </c>
      <c r="B56" s="8" t="str">
        <f>Table1[[#This Row],[Top Goal?]]</f>
        <v>No</v>
      </c>
      <c r="C56" s="8" t="str">
        <f>Table1[[#This Row],[Goal]]</f>
        <v>Offer acceptance rate</v>
      </c>
      <c r="D56" s="8" t="str">
        <f>Table1[[#This Row],[Metric]]</f>
        <v xml:space="preserve">% of all external offers extended to teachers and leaders are accepted </v>
      </c>
      <c r="E56" s="8">
        <f>Table1[[#This Row],[Target]]</f>
        <v>0.85</v>
      </c>
      <c r="F56" s="8">
        <f>Table1[[#This Row],[Updated]]</f>
        <v>41486</v>
      </c>
      <c r="G56" s="8">
        <f>Table1[[#This Row],[Next Update]]</f>
        <v>41851</v>
      </c>
      <c r="H56" s="8" t="str">
        <f>Table1[[#This Row],[Growth Target]]</f>
        <v>see note</v>
      </c>
      <c r="I56" s="8" t="str">
        <f>Table1[[#This Row],[Red Alert]]</f>
        <v>N/A</v>
      </c>
      <c r="J56" s="8" t="str">
        <f>Table1[[#This Row],[Data Source]]</f>
        <v>iCims</v>
      </c>
      <c r="K56" s="8" t="str">
        <f>Table1[[#This Row],[Data Collector]]</f>
        <v>Kerri-Ann Nesbeth</v>
      </c>
      <c r="L56" s="8" t="str">
        <f>Table1[[#This Row],[Team Owner]]</f>
        <v>Recruit</v>
      </c>
      <c r="M56" s="4" t="str">
        <f>Table1[[#This Row],[Notes]]</f>
        <v xml:space="preserve"> </v>
      </c>
    </row>
    <row r="57" spans="1:13" ht="75" hidden="1" x14ac:dyDescent="0.25">
      <c r="A57" s="7" t="str">
        <f>Table1[[#This Row],[Category]]</f>
        <v>Systems Quality</v>
      </c>
      <c r="B57" s="8" t="str">
        <f>Table1[[#This Row],[Top Goal?]]</f>
        <v>No</v>
      </c>
      <c r="C57" s="8" t="str">
        <f>Table1[[#This Row],[Goal]]</f>
        <v>Quality of data</v>
      </c>
      <c r="D57" s="8" t="str">
        <f>Table1[[#This Row],[Metric]]</f>
        <v>% of respondents (teachers, deans, principals, ops, superintendents, network support) agree with the statement “I have the data I need in a format I can use to lead my work effectively.”</v>
      </c>
      <c r="E57" s="8">
        <f>Table1[[#This Row],[Target]]</f>
        <v>0.85</v>
      </c>
      <c r="F57" s="8">
        <f>Table1[[#This Row],[Updated]]</f>
        <v>41409</v>
      </c>
      <c r="G57" s="8">
        <f>Table1[[#This Row],[Next Update]]</f>
        <v>41774</v>
      </c>
      <c r="H57" s="8" t="str">
        <f>Table1[[#This Row],[Growth Target]]</f>
        <v>N/A</v>
      </c>
      <c r="I57" s="8" t="str">
        <f>Table1[[#This Row],[Red Alert]]</f>
        <v>N/A</v>
      </c>
      <c r="J57" s="8" t="str">
        <f>Table1[[#This Row],[Data Source]]</f>
        <v>NS Survey</v>
      </c>
      <c r="K57" s="8" t="str">
        <f>Table1[[#This Row],[Data Collector]]</f>
        <v>Emile Session</v>
      </c>
      <c r="L57" s="8" t="str">
        <f>Table1[[#This Row],[Team Owner]]</f>
        <v>Systems &amp; Technology</v>
      </c>
      <c r="M57" s="4" t="str">
        <f>Table1[[#This Row],[Notes]]</f>
        <v xml:space="preserve"> </v>
      </c>
    </row>
    <row r="58" spans="1:13" ht="60" hidden="1" x14ac:dyDescent="0.25">
      <c r="A58" s="7" t="str">
        <f>Table1[[#This Row],[Category]]</f>
        <v>Systems Quality</v>
      </c>
      <c r="B58" s="8" t="str">
        <f>Table1[[#This Row],[Top Goal?]]</f>
        <v>No</v>
      </c>
      <c r="C58" s="8" t="str">
        <f>Table1[[#This Row],[Goal]]</f>
        <v>Operations - Data</v>
      </c>
      <c r="D58" s="8" t="str">
        <f>Table1[[#This Row],[Metric]]</f>
        <v>Data operations: %of all schools will finish the year at an average of 3.0 (i.e. &gt; proficient) or higher on the monthly data close.</v>
      </c>
      <c r="E58" s="8">
        <f>Table1[[#This Row],[Target]]</f>
        <v>0.9</v>
      </c>
      <c r="F58" s="8">
        <f>Table1[[#This Row],[Updated]]</f>
        <v>41486</v>
      </c>
      <c r="G58" s="8">
        <f>Table1[[#This Row],[Next Update]]</f>
        <v>41851</v>
      </c>
      <c r="H58" s="8" t="str">
        <f>Table1[[#This Row],[Growth Target]]</f>
        <v>N/A</v>
      </c>
      <c r="I58" s="8" t="str">
        <f>Table1[[#This Row],[Red Alert]]</f>
        <v>N/A</v>
      </c>
      <c r="J58" s="8" t="str">
        <f>Table1[[#This Row],[Data Source]]</f>
        <v>Deep Dive Scorecard</v>
      </c>
      <c r="K58" s="8" t="str">
        <f>Table1[[#This Row],[Data Collector]]</f>
        <v>Betty Damaso</v>
      </c>
      <c r="L58" s="8" t="str">
        <f>Table1[[#This Row],[Team Owner]]</f>
        <v>Systems &amp; Technology</v>
      </c>
      <c r="M58" s="4" t="str">
        <f>Table1[[#This Row],[Notes]]</f>
        <v xml:space="preserve"> </v>
      </c>
    </row>
    <row r="59" spans="1:13" ht="105" hidden="1" x14ac:dyDescent="0.25">
      <c r="A59" s="7" t="str">
        <f>Table1[[#This Row],[Category]]</f>
        <v>Systems Quality</v>
      </c>
      <c r="B59" s="8" t="str">
        <f>Table1[[#This Row],[Top Goal?]]</f>
        <v>No</v>
      </c>
      <c r="C59" s="8" t="str">
        <f>Table1[[#This Row],[Goal]]</f>
        <v>Systems completed on time and within budget</v>
      </c>
      <c r="D59" s="8" t="str">
        <f>Table1[[#This Row],[Metric]]</f>
        <v>% of business information systems enhancements and implementations undertaken in a given year, set by September 30 and approved by Superintendent meet project milestones and are completed on time and within budget</v>
      </c>
      <c r="E59" s="8">
        <f>Table1[[#This Row],[Target]]</f>
        <v>1</v>
      </c>
      <c r="F59" s="8">
        <f>Table1[[#This Row],[Updated]]</f>
        <v>41486</v>
      </c>
      <c r="G59" s="8">
        <f>Table1[[#This Row],[Next Update]]</f>
        <v>41833</v>
      </c>
      <c r="H59" s="8" t="str">
        <f>Table1[[#This Row],[Growth Target]]</f>
        <v>N/A</v>
      </c>
      <c r="I59" s="8" t="str">
        <f>Table1[[#This Row],[Red Alert]]</f>
        <v>N/A</v>
      </c>
      <c r="J59" s="8" t="str">
        <f>Table1[[#This Row],[Data Source]]</f>
        <v>No standard source</v>
      </c>
      <c r="K59" s="8" t="str">
        <f>Table1[[#This Row],[Data Collector]]</f>
        <v>Jeff Kiker</v>
      </c>
      <c r="L59" s="8" t="str">
        <f>Table1[[#This Row],[Team Owner]]</f>
        <v>Systems &amp; Technology</v>
      </c>
      <c r="M59" s="4" t="str">
        <f>Table1[[#This Row],[Notes]]</f>
        <v>Team is using various project plans to track</v>
      </c>
    </row>
    <row r="60" spans="1:13" ht="105" hidden="1" x14ac:dyDescent="0.25">
      <c r="A60" s="7" t="str">
        <f>Table1[[#This Row],[Category]]</f>
        <v>Systems Quality</v>
      </c>
      <c r="B60" s="8" t="str">
        <f>Table1[[#This Row],[Top Goal?]]</f>
        <v>No</v>
      </c>
      <c r="C60" s="8" t="str">
        <f>Table1[[#This Row],[Goal]]</f>
        <v>BIS system grade</v>
      </c>
      <c r="D60" s="8" t="str">
        <f>Table1[[#This Row],[Metric]]</f>
        <v>Grade of each business information systems will be a 3.0 (B) or higher [A = 4; B = 3; C = 2; D = 1; F = 0] on the annual grade by school leadership teams. Members of school leadership teams will only be asked to evaluate systems that they are a primary user of.</v>
      </c>
      <c r="E60" s="8">
        <f>Table1[[#This Row],[Target]]</f>
        <v>3</v>
      </c>
      <c r="F60" s="8">
        <f>Table1[[#This Row],[Updated]]</f>
        <v>41409</v>
      </c>
      <c r="G60" s="8">
        <f>Table1[[#This Row],[Next Update]]</f>
        <v>41774</v>
      </c>
      <c r="H60" s="8" t="str">
        <f>Table1[[#This Row],[Growth Target]]</f>
        <v>N/A</v>
      </c>
      <c r="I60" s="8" t="str">
        <f>Table1[[#This Row],[Red Alert]]</f>
        <v>N/A</v>
      </c>
      <c r="J60" s="8" t="str">
        <f>Table1[[#This Row],[Data Source]]</f>
        <v>NS Survey</v>
      </c>
      <c r="K60" s="8" t="str">
        <f>Table1[[#This Row],[Data Collector]]</f>
        <v>Emile Session</v>
      </c>
      <c r="L60" s="8" t="str">
        <f>Table1[[#This Row],[Team Owner]]</f>
        <v>Systems &amp; Technology</v>
      </c>
      <c r="M60" s="4" t="str">
        <f>Table1[[#This Row],[Notes]]</f>
        <v>Should be modified to include RAT next year.</v>
      </c>
    </row>
    <row r="61" spans="1:13" ht="90" hidden="1" x14ac:dyDescent="0.25">
      <c r="A61" s="7" t="str">
        <f>Table1[[#This Row],[Category]]</f>
        <v>Principal/DSO Satisfaction with Network</v>
      </c>
      <c r="B61" s="8" t="str">
        <f>Table1[[#This Row],[Top Goal?]]</f>
        <v>No</v>
      </c>
      <c r="C61" s="8" t="str">
        <f>Table1[[#This Row],[Goal]]</f>
        <v>Principal DSO Relationship</v>
      </c>
      <c r="D61" s="8" t="str">
        <f>Table1[[#This Row],[Metric]]</f>
        <v>% of Principals who answered agree or strongly agree to the following question: "I feel that the DSO-principal relationship is very strong at my school. The DSO is a strong, valued member of the leadership team."</v>
      </c>
      <c r="E61" s="8">
        <f>Table1[[#This Row],[Target]]</f>
        <v>0.95</v>
      </c>
      <c r="F61" s="8">
        <f>Table1[[#This Row],[Updated]]</f>
        <v>41409</v>
      </c>
      <c r="G61" s="8">
        <f>Table1[[#This Row],[Next Update]]</f>
        <v>41774</v>
      </c>
      <c r="H61" s="8" t="str">
        <f>Table1[[#This Row],[Growth Target]]</f>
        <v>N/A</v>
      </c>
      <c r="I61" s="8" t="str">
        <f>Table1[[#This Row],[Red Alert]]</f>
        <v>N/A</v>
      </c>
      <c r="J61" s="8" t="str">
        <f>Table1[[#This Row],[Data Source]]</f>
        <v>NS Survey</v>
      </c>
      <c r="K61" s="8" t="str">
        <f>Table1[[#This Row],[Data Collector]]</f>
        <v>Emile Session</v>
      </c>
      <c r="L61" s="8" t="str">
        <f>Table1[[#This Row],[Team Owner]]</f>
        <v>Operations</v>
      </c>
      <c r="M61" s="4" t="str">
        <f>Table1[[#This Row],[Notes]]</f>
        <v xml:space="preserve"> </v>
      </c>
    </row>
    <row r="62" spans="1:13" ht="75" hidden="1" x14ac:dyDescent="0.25">
      <c r="A62" s="7" t="str">
        <f>Table1[[#This Row],[Category]]</f>
        <v>Principal/DSO Satisfaction with Network</v>
      </c>
      <c r="B62" s="8" t="str">
        <f>Table1[[#This Row],[Top Goal?]]</f>
        <v>No</v>
      </c>
      <c r="C62" s="8" t="str">
        <f>Table1[[#This Row],[Goal]]</f>
        <v>DSOs feel valued</v>
      </c>
      <c r="D62" s="8" t="str">
        <f>Table1[[#This Row],[Metric]]</f>
        <v>% of DSOs who answered agree or strongly agree to the following question: "I feel that the DSO-principal relationship is very strong at my school. The DSO is a strong, valued member of the leadership team. "</v>
      </c>
      <c r="E62" s="8">
        <f>Table1[[#This Row],[Target]]</f>
        <v>0.95</v>
      </c>
      <c r="F62" s="8">
        <f>Table1[[#This Row],[Updated]]</f>
        <v>41409</v>
      </c>
      <c r="G62" s="8">
        <f>Table1[[#This Row],[Next Update]]</f>
        <v>41774</v>
      </c>
      <c r="H62" s="8" t="str">
        <f>Table1[[#This Row],[Growth Target]]</f>
        <v>N/A</v>
      </c>
      <c r="I62" s="8" t="str">
        <f>Table1[[#This Row],[Red Alert]]</f>
        <v>N/A</v>
      </c>
      <c r="J62" s="8" t="str">
        <f>Table1[[#This Row],[Data Source]]</f>
        <v>NS Survey</v>
      </c>
      <c r="K62" s="8" t="str">
        <f>Table1[[#This Row],[Data Collector]]</f>
        <v>Emile Session</v>
      </c>
      <c r="L62" s="8" t="str">
        <f>Table1[[#This Row],[Team Owner]]</f>
        <v>Operations</v>
      </c>
      <c r="M62" s="4" t="str">
        <f>Table1[[#This Row],[Notes]]</f>
        <v xml:space="preserve"> </v>
      </c>
    </row>
    <row r="63" spans="1:13" ht="165" hidden="1" x14ac:dyDescent="0.25">
      <c r="A63" s="7" t="str">
        <f>Table1[[#This Row],[Category]]</f>
        <v>Principal/DSO Satisfaction with Network</v>
      </c>
      <c r="B63" s="8" t="str">
        <f>Table1[[#This Row],[Top Goal?]]</f>
        <v>No</v>
      </c>
      <c r="C63" s="8" t="str">
        <f>Table1[[#This Row],[Goal]]</f>
        <v>DSO value to principals</v>
      </c>
      <c r="D63" s="8" t="str">
        <f>Table1[[#This Row],[Metric]]</f>
        <v>% of Principals who answered agree or strongly agree to the following question: "The DSO at my school is consistently proactive in both naming things that principals, deans, or teachers are doing that Ops could do instead and in naming new ways that the Ops team can help improve the program at the school. My school ops team regularly goes "above &amp; beyond" what is expected of them to support the school in achieving our mission."</v>
      </c>
      <c r="E63" s="8">
        <f>Table1[[#This Row],[Target]]</f>
        <v>0.95</v>
      </c>
      <c r="F63" s="8">
        <f>Table1[[#This Row],[Updated]]</f>
        <v>41409</v>
      </c>
      <c r="G63" s="8">
        <f>Table1[[#This Row],[Next Update]]</f>
        <v>41774</v>
      </c>
      <c r="H63" s="8" t="str">
        <f>Table1[[#This Row],[Growth Target]]</f>
        <v>N/A</v>
      </c>
      <c r="I63" s="8" t="str">
        <f>Table1[[#This Row],[Red Alert]]</f>
        <v>N/A</v>
      </c>
      <c r="J63" s="8" t="str">
        <f>Table1[[#This Row],[Data Source]]</f>
        <v>NS Survey</v>
      </c>
      <c r="K63" s="8" t="str">
        <f>Table1[[#This Row],[Data Collector]]</f>
        <v>Emile Session</v>
      </c>
      <c r="L63" s="8" t="str">
        <f>Table1[[#This Row],[Team Owner]]</f>
        <v>Operations</v>
      </c>
      <c r="M63" s="4" t="str">
        <f>Table1[[#This Row],[Notes]]</f>
        <v xml:space="preserve"> </v>
      </c>
    </row>
    <row r="64" spans="1:13" ht="120" hidden="1" x14ac:dyDescent="0.25">
      <c r="A64" s="7" t="str">
        <f>Table1[[#This Row],[Category]]</f>
        <v>Ops Staff Morale</v>
      </c>
      <c r="B64" s="8" t="str">
        <f>Table1[[#This Row],[Top Goal?]]</f>
        <v>No</v>
      </c>
      <c r="C64" s="8" t="str">
        <f>Table1[[#This Row],[Goal]]</f>
        <v>Ops staff morale</v>
      </c>
      <c r="D64" s="8" t="str">
        <f>Table1[[#This Row],[Metric]]</f>
        <v>% of ops staff at schools agree or strongly agree with the following statements: "How much are you learning and developing in your position?", "How valued is a culture of professional reflection and growth in your school?", and "I feel like I have opportunities for professional growth within my school or within the network."</v>
      </c>
      <c r="E64" s="8">
        <f>Table1[[#This Row],[Target]]</f>
        <v>0.9</v>
      </c>
      <c r="F64" s="8">
        <f>Table1[[#This Row],[Updated]]</f>
        <v>41306</v>
      </c>
      <c r="G64" s="8">
        <f>Table1[[#This Row],[Next Update]]</f>
        <v>41654</v>
      </c>
      <c r="H64" s="8" t="str">
        <f>Table1[[#This Row],[Growth Target]]</f>
        <v>N/A</v>
      </c>
      <c r="I64" s="8" t="str">
        <f>Table1[[#This Row],[Red Alert]]</f>
        <v>N/A</v>
      </c>
      <c r="J64" s="8" t="str">
        <f>Table1[[#This Row],[Data Source]]</f>
        <v>Org Health Survey</v>
      </c>
      <c r="K64" s="8" t="str">
        <f>Table1[[#This Row],[Data Collector]]</f>
        <v>Tracey Geller</v>
      </c>
      <c r="L64" s="8" t="str">
        <f>Table1[[#This Row],[Team Owner]]</f>
        <v>Operations</v>
      </c>
      <c r="M64" s="4" t="str">
        <f>Table1[[#This Row],[Notes]]</f>
        <v xml:space="preserve"> </v>
      </c>
    </row>
    <row r="65" spans="1:13" ht="75" hidden="1" x14ac:dyDescent="0.25">
      <c r="A65" s="7" t="str">
        <f>Table1[[#This Row],[Category]]</f>
        <v>Facilities Operations</v>
      </c>
      <c r="B65" s="8" t="str">
        <f>Table1[[#This Row],[Top Goal?]]</f>
        <v>No</v>
      </c>
      <c r="C65" s="8" t="str">
        <f>Table1[[#This Row],[Goal]]</f>
        <v>Capital budget completion</v>
      </c>
      <c r="D65" s="8" t="str">
        <f>Table1[[#This Row],[Metric]]</f>
        <v>% of capital projects being undertaken in any given year are completed on time, within budget and at a cost per square foot lower than that of host districts (time and budget goals are set on a rolling basis)</v>
      </c>
      <c r="E65" s="8">
        <f>Table1[[#This Row],[Target]]</f>
        <v>1</v>
      </c>
      <c r="F65" s="8" t="str">
        <f>Table1[[#This Row],[Updated]]</f>
        <v>N/A</v>
      </c>
      <c r="G65" s="8" t="str">
        <f>Table1[[#This Row],[Next Update]]</f>
        <v>N/A</v>
      </c>
      <c r="H65" s="8" t="str">
        <f>Table1[[#This Row],[Growth Target]]</f>
        <v>N/A</v>
      </c>
      <c r="I65" s="8" t="str">
        <f>Table1[[#This Row],[Red Alert]]</f>
        <v>N/A</v>
      </c>
      <c r="J65" s="8" t="str">
        <f>Table1[[#This Row],[Data Source]]</f>
        <v>No standard source</v>
      </c>
      <c r="K65" s="8" t="str">
        <f>Table1[[#This Row],[Data Collector]]</f>
        <v>Ketki Harale</v>
      </c>
      <c r="L65" s="8" t="str">
        <f>Table1[[#This Row],[Team Owner]]</f>
        <v>Facilities</v>
      </c>
      <c r="M65" s="4" t="str">
        <f>Table1[[#This Row],[Notes]]</f>
        <v>Second half of the question: don’t have comparable information from host districts yet. How do we determine the average project for a host district? Could skew this easily if we chose a really expesive project in the host district. Ex: for construction on Amistad HS, we'd want to compare to another 6 acre building w/environmental but there aren't many other good examples. Also renovations for a project is a very differnt budget scope than construction of a new project. Information is in various project plans, currently no roll-up</v>
      </c>
    </row>
    <row r="66" spans="1:13" ht="60" hidden="1" x14ac:dyDescent="0.25">
      <c r="A66" s="7" t="str">
        <f>Table1[[#This Row],[Category]]</f>
        <v>Facilities Operations</v>
      </c>
      <c r="B66" s="8" t="str">
        <f>Table1[[#This Row],[Top Goal?]]</f>
        <v>No</v>
      </c>
      <c r="C66" s="8" t="str">
        <f>Table1[[#This Row],[Goal]]</f>
        <v>Operations - Facilities</v>
      </c>
      <c r="D66" s="8" t="str">
        <f>Table1[[#This Row],[Metric]]</f>
        <v>Facilities operations: % of all schools will finish the year at a 3.0 (i.e. &gt; proficient) or higher on the Facility Deep Dive (shared goal with Team Ops)</v>
      </c>
      <c r="E66" s="8">
        <f>Table1[[#This Row],[Target]]</f>
        <v>0.9</v>
      </c>
      <c r="F66" s="8">
        <f>Table1[[#This Row],[Updated]]</f>
        <v>41456</v>
      </c>
      <c r="G66" s="8">
        <f>Table1[[#This Row],[Next Update]]</f>
        <v>41821</v>
      </c>
      <c r="H66" s="8" t="str">
        <f>Table1[[#This Row],[Growth Target]]</f>
        <v>N/A</v>
      </c>
      <c r="I66" s="8" t="str">
        <f>Table1[[#This Row],[Red Alert]]</f>
        <v>N/A</v>
      </c>
      <c r="J66" s="8" t="str">
        <f>Table1[[#This Row],[Data Source]]</f>
        <v>Ops Scorecard</v>
      </c>
      <c r="K66" s="8" t="str">
        <f>Table1[[#This Row],[Data Collector]]</f>
        <v>Betty Damaso</v>
      </c>
      <c r="L66" s="8" t="str">
        <f>Table1[[#This Row],[Team Owner]]</f>
        <v>Facilities</v>
      </c>
      <c r="M66" s="4" t="str">
        <f>Table1[[#This Row],[Notes]]</f>
        <v xml:space="preserve"> </v>
      </c>
    </row>
    <row r="67" spans="1:13" ht="60" hidden="1" x14ac:dyDescent="0.25">
      <c r="A67" s="7" t="str">
        <f>Table1[[#This Row],[Category]]</f>
        <v>Facilities Operations</v>
      </c>
      <c r="B67" s="8" t="str">
        <f>Table1[[#This Row],[Top Goal?]]</f>
        <v>No</v>
      </c>
      <c r="C67" s="8" t="str">
        <f>Table1[[#This Row],[Goal]]</f>
        <v>Facility occupancy costs</v>
      </c>
      <c r="D67" s="8" t="str">
        <f>Table1[[#This Row],[Metric]]</f>
        <v>% of schools at full scale where facility occupancy costs (rent, mortgage, property taxes) are less than district average per student</v>
      </c>
      <c r="E67" s="8">
        <f>Table1[[#This Row],[Target]]</f>
        <v>1</v>
      </c>
      <c r="F67" s="8">
        <f>Table1[[#This Row],[Updated]]</f>
        <v>41456</v>
      </c>
      <c r="G67" s="8">
        <f>Table1[[#This Row],[Next Update]]</f>
        <v>41821</v>
      </c>
      <c r="H67" s="8" t="str">
        <f>Table1[[#This Row],[Growth Target]]</f>
        <v>N/A</v>
      </c>
      <c r="I67" s="8" t="str">
        <f>Table1[[#This Row],[Red Alert]]</f>
        <v>N/A</v>
      </c>
      <c r="J67" s="8" t="str">
        <f>Table1[[#This Row],[Data Source]]</f>
        <v>School Budgets</v>
      </c>
      <c r="K67" s="8" t="str">
        <f>Table1[[#This Row],[Data Collector]]</f>
        <v>Ketki Harale</v>
      </c>
      <c r="L67" s="8" t="str">
        <f>Table1[[#This Row],[Team Owner]]</f>
        <v>Facilities</v>
      </c>
      <c r="M67" s="4" t="str">
        <f>Table1[[#This Row],[Notes]]</f>
        <v>These were either lower or equal to the cost of the host districts. Lisa thinks this is probably a better measure than the goal on capital projects. Why did this goal change?</v>
      </c>
    </row>
    <row r="68" spans="1:13" ht="60" hidden="1" x14ac:dyDescent="0.25">
      <c r="A68" s="7" t="str">
        <f>Table1[[#This Row],[Category]]</f>
        <v>Facilities Operations</v>
      </c>
      <c r="B68" s="8" t="str">
        <f>Table1[[#This Row],[Top Goal?]]</f>
        <v>No</v>
      </c>
      <c r="C68" s="8" t="str">
        <f>Table1[[#This Row],[Goal]]</f>
        <v>Facility operation costs</v>
      </c>
      <c r="D68" s="8" t="str">
        <f>Table1[[#This Row],[Metric]]</f>
        <v>% of schools at full scale where facility operating costs (utilities, custodial, building supplies, security) are less than district average per student</v>
      </c>
      <c r="E68" s="8">
        <f>Table1[[#This Row],[Target]]</f>
        <v>1</v>
      </c>
      <c r="F68" s="8">
        <f>Table1[[#This Row],[Updated]]</f>
        <v>41456</v>
      </c>
      <c r="G68" s="8">
        <f>Table1[[#This Row],[Next Update]]</f>
        <v>41821</v>
      </c>
      <c r="H68" s="8" t="str">
        <f>Table1[[#This Row],[Growth Target]]</f>
        <v>N/A</v>
      </c>
      <c r="I68" s="8" t="str">
        <f>Table1[[#This Row],[Red Alert]]</f>
        <v>N/A</v>
      </c>
      <c r="J68" s="8" t="str">
        <f>Table1[[#This Row],[Data Source]]</f>
        <v>School Budgets</v>
      </c>
      <c r="K68" s="8" t="str">
        <f>Table1[[#This Row],[Data Collector]]</f>
        <v>Ketki Harale</v>
      </c>
      <c r="L68" s="8" t="str">
        <f>Table1[[#This Row],[Team Owner]]</f>
        <v>Facilities</v>
      </c>
      <c r="M68" s="4" t="str">
        <f>Table1[[#This Row],[Notes]]</f>
        <v xml:space="preserve"> </v>
      </c>
    </row>
    <row r="69" spans="1:13" ht="60" hidden="1" x14ac:dyDescent="0.25">
      <c r="A69" s="7" t="str">
        <f>Table1[[#This Row],[Category]]</f>
        <v>IT Systems Quality</v>
      </c>
      <c r="B69" s="8" t="str">
        <f>Table1[[#This Row],[Top Goal?]]</f>
        <v>No</v>
      </c>
      <c r="C69" s="8" t="str">
        <f>Table1[[#This Row],[Goal]]</f>
        <v>Operations - Human Capital</v>
      </c>
      <c r="D69" s="8" t="str">
        <f>Table1[[#This Row],[Metric]]</f>
        <v xml:space="preserve">Human capital operations: % of all schools who finish the year at a 3.0 (i.e. &gt; proficient) or higher on the Human Capital Deep Dive (shared goal with Team Ops) </v>
      </c>
      <c r="E69" s="8">
        <f>Table1[[#This Row],[Target]]</f>
        <v>0.95</v>
      </c>
      <c r="F69" s="8">
        <f>Table1[[#This Row],[Updated]]</f>
        <v>41470</v>
      </c>
      <c r="G69" s="8">
        <f>Table1[[#This Row],[Next Update]]</f>
        <v>41835</v>
      </c>
      <c r="H69" s="8" t="str">
        <f>Table1[[#This Row],[Growth Target]]</f>
        <v>N/A</v>
      </c>
      <c r="I69" s="8" t="str">
        <f>Table1[[#This Row],[Red Alert]]</f>
        <v>N/A</v>
      </c>
      <c r="J69" s="8" t="str">
        <f>Table1[[#This Row],[Data Source]]</f>
        <v>Ops Scorecard</v>
      </c>
      <c r="K69" s="8" t="str">
        <f>Table1[[#This Row],[Data Collector]]</f>
        <v>Betty Damaso</v>
      </c>
      <c r="L69" s="8" t="str">
        <f>Table1[[#This Row],[Team Owner]]</f>
        <v>Human Capital</v>
      </c>
      <c r="M69" s="4" t="str">
        <f>Table1[[#This Row],[Notes]]</f>
        <v>AFBHS was N/A</v>
      </c>
    </row>
    <row r="70" spans="1:13" ht="105" hidden="1" x14ac:dyDescent="0.25">
      <c r="A70" s="7" t="str">
        <f>Table1[[#This Row],[Category]]</f>
        <v>IT Systems Quality</v>
      </c>
      <c r="B70" s="8" t="str">
        <f>Table1[[#This Row],[Top Goal?]]</f>
        <v>No</v>
      </c>
      <c r="C70" s="8" t="str">
        <f>Table1[[#This Row],[Goal]]</f>
        <v>Ticket closure</v>
      </c>
      <c r="D70" s="8" t="str">
        <f>Table1[[#This Row],[Metric]]</f>
        <v>% of IT trouble tickets are responded to and closed within the following business hour time-frame (measured by month): Critical-RT: 1 hour/ Close in 8hours , High- RT: 2 hours / Close 24 hours, Med- RT: 5 hours / Close in 3 Days, Low- RT: 8 hours / Close in 10 Days.</v>
      </c>
      <c r="E70" s="8">
        <f>Table1[[#This Row],[Target]]</f>
        <v>0.95</v>
      </c>
      <c r="F70" s="8">
        <f>Table1[[#This Row],[Updated]]</f>
        <v>41514</v>
      </c>
      <c r="G70" s="8">
        <f>Table1[[#This Row],[Next Update]]</f>
        <v>41644</v>
      </c>
      <c r="H70" s="8" t="str">
        <f>Table1[[#This Row],[Growth Target]]</f>
        <v>N/A</v>
      </c>
      <c r="I70" s="8" t="str">
        <f>Table1[[#This Row],[Red Alert]]</f>
        <v>N/A</v>
      </c>
      <c r="J70" s="8" t="str">
        <f>Table1[[#This Row],[Data Source]]</f>
        <v>IT Ticketing system</v>
      </c>
      <c r="K70" s="8" t="str">
        <f>Table1[[#This Row],[Data Collector]]</f>
        <v>Marques Stewart</v>
      </c>
      <c r="L70" s="8" t="str">
        <f>Table1[[#This Row],[Team Owner]]</f>
        <v>Systems &amp; Technology</v>
      </c>
      <c r="M70" s="4" t="str">
        <f>Table1[[#This Row],[Notes]]</f>
        <v>6 month metric. Available in other timeframes.</v>
      </c>
    </row>
    <row r="71" spans="1:13" ht="60" hidden="1" x14ac:dyDescent="0.25">
      <c r="A71" s="7" t="str">
        <f>Table1[[#This Row],[Category]]</f>
        <v>IT Systems Quality</v>
      </c>
      <c r="B71" s="8" t="str">
        <f>Table1[[#This Row],[Top Goal?]]</f>
        <v>No</v>
      </c>
      <c r="C71" s="8" t="str">
        <f>Table1[[#This Row],[Goal]]</f>
        <v>System uptime</v>
      </c>
      <c r="D71" s="8" t="str">
        <f>Table1[[#This Row],[Metric]]</f>
        <v>% uptime during business hours for AF's critical systems (currently: Internet, phones, email, IC, SharePoint, Athena, Platinum, backup)</v>
      </c>
      <c r="E71" s="8">
        <f>Table1[[#This Row],[Target]]</f>
        <v>0.98</v>
      </c>
      <c r="F71" s="8" t="str">
        <f>Table1[[#This Row],[Updated]]</f>
        <v>?</v>
      </c>
      <c r="G71" s="8" t="str">
        <f>Table1[[#This Row],[Next Update]]</f>
        <v>?</v>
      </c>
      <c r="H71" s="8" t="str">
        <f>Table1[[#This Row],[Growth Target]]</f>
        <v>N/A</v>
      </c>
      <c r="I71" s="8" t="str">
        <f>Table1[[#This Row],[Red Alert]]</f>
        <v>N/A</v>
      </c>
      <c r="J71" s="8" t="str">
        <f>Table1[[#This Row],[Data Source]]</f>
        <v>No standard source</v>
      </c>
      <c r="K71" s="8" t="str">
        <f>Table1[[#This Row],[Data Collector]]</f>
        <v>Anthony Nevico</v>
      </c>
      <c r="L71" s="8" t="str">
        <f>Table1[[#This Row],[Team Owner]]</f>
        <v>Systems &amp; Technology</v>
      </c>
      <c r="M71" s="4" t="str">
        <f>Table1[[#This Row],[Notes]]</f>
        <v xml:space="preserve"> </v>
      </c>
    </row>
    <row r="72" spans="1:13" ht="45" hidden="1" x14ac:dyDescent="0.25">
      <c r="A72" s="7" t="str">
        <f>Table1[[#This Row],[Category]]</f>
        <v>IT Systems Quality</v>
      </c>
      <c r="B72" s="8" t="str">
        <f>Table1[[#This Row],[Top Goal?]]</f>
        <v>No</v>
      </c>
      <c r="C72" s="8" t="str">
        <f>Table1[[#This Row],[Goal]]</f>
        <v>Backup processes</v>
      </c>
      <c r="D72" s="8" t="str">
        <f>Table1[[#This Row],[Metric]]</f>
        <v>X% of all backup processes run without error, in accordance with an approved data/system backup scope</v>
      </c>
      <c r="E72" s="8">
        <f>Table1[[#This Row],[Target]]</f>
        <v>0.9</v>
      </c>
      <c r="F72" s="8" t="str">
        <f>Table1[[#This Row],[Updated]]</f>
        <v>?</v>
      </c>
      <c r="G72" s="8" t="str">
        <f>Table1[[#This Row],[Next Update]]</f>
        <v>?</v>
      </c>
      <c r="H72" s="8" t="str">
        <f>Table1[[#This Row],[Growth Target]]</f>
        <v>N/A</v>
      </c>
      <c r="I72" s="8" t="str">
        <f>Table1[[#This Row],[Red Alert]]</f>
        <v>N/A</v>
      </c>
      <c r="J72" s="8" t="str">
        <f>Table1[[#This Row],[Data Source]]</f>
        <v>No standard source</v>
      </c>
      <c r="K72" s="8" t="str">
        <f>Table1[[#This Row],[Data Collector]]</f>
        <v>Anthony Nevico</v>
      </c>
      <c r="L72" s="8" t="str">
        <f>Table1[[#This Row],[Team Owner]]</f>
        <v>Systems &amp; Technology</v>
      </c>
      <c r="M72" s="4" t="str">
        <f>Table1[[#This Row],[Notes]]</f>
        <v>Don't have an approved back up scope yet, will report against what we're currently doing. Will create a scope to be approved later in the year, no timeline yet.
This isn't listed as a report card goal, have this as team tracked, not centrally tracked.</v>
      </c>
    </row>
    <row r="73" spans="1:13" ht="90" hidden="1" x14ac:dyDescent="0.25">
      <c r="A73" s="7" t="str">
        <f>Table1[[#This Row],[Category]]</f>
        <v>External Messaging</v>
      </c>
      <c r="B73" s="8" t="str">
        <f>Table1[[#This Row],[Top Goal?]]</f>
        <v>No</v>
      </c>
      <c r="C73" s="8" t="str">
        <f>Table1[[#This Row],[Goal]]</f>
        <v>Costs per computer</v>
      </c>
      <c r="D73" s="8" t="str">
        <f>Table1[[#This Row],[Metric]]</f>
        <v>Within the defined scope of services, Team IT will stay within a total costs per computer ratio of $1450 per computer (Total costs of aggregate annual IT Personnel + non-personnel costs) / (total # computers within the network)</v>
      </c>
      <c r="E73" s="8">
        <f>Table1[[#This Row],[Target]]</f>
        <v>1450</v>
      </c>
      <c r="F73" s="8" t="str">
        <f>Table1[[#This Row],[Updated]]</f>
        <v>?</v>
      </c>
      <c r="G73" s="8" t="str">
        <f>Table1[[#This Row],[Next Update]]</f>
        <v>?</v>
      </c>
      <c r="H73" s="8" t="str">
        <f>Table1[[#This Row],[Growth Target]]</f>
        <v>N/A</v>
      </c>
      <c r="I73" s="8" t="str">
        <f>Table1[[#This Row],[Red Alert]]</f>
        <v>N/A</v>
      </c>
      <c r="J73" s="8" t="str">
        <f>Table1[[#This Row],[Data Source]]</f>
        <v>IT budget</v>
      </c>
      <c r="K73" s="8" t="str">
        <f>Table1[[#This Row],[Data Collector]]</f>
        <v>Laurie Bussmann</v>
      </c>
      <c r="L73" s="8" t="str">
        <f>Table1[[#This Row],[Team Owner]]</f>
        <v>Systems &amp; Technology</v>
      </c>
      <c r="M73" s="4" t="str">
        <f>Table1[[#This Row],[Notes]]</f>
        <v>Laurie says that this goal was removed from the team FCP because of invalidity: Common Core and 1 to 1 readiness prevent Team IT from having a consistent annual scope of services.</v>
      </c>
    </row>
    <row r="74" spans="1:13" ht="30" hidden="1" x14ac:dyDescent="0.25">
      <c r="A74" s="7" t="str">
        <f>Table1[[#This Row],[Category]]</f>
        <v>External Messaging</v>
      </c>
      <c r="B74" s="8" t="str">
        <f>Table1[[#This Row],[Top Goal?]]</f>
        <v>No</v>
      </c>
      <c r="C74" s="8" t="str">
        <f>Table1[[#This Row],[Goal]]</f>
        <v>Positive national coverage</v>
      </c>
      <c r="D74" s="8" t="str">
        <f>Table1[[#This Row],[Metric]]</f>
        <v xml:space="preserve"># of positive national media stories per year </v>
      </c>
      <c r="E74" s="8">
        <f>Table1[[#This Row],[Target]]</f>
        <v>2</v>
      </c>
      <c r="F74" s="8">
        <f>Table1[[#This Row],[Updated]]</f>
        <v>41264</v>
      </c>
      <c r="G74" s="8">
        <f>Table1[[#This Row],[Next Update]]</f>
        <v>41516</v>
      </c>
      <c r="H74" s="8" t="str">
        <f>Table1[[#This Row],[Growth Target]]</f>
        <v>N/A</v>
      </c>
      <c r="I74" s="8" t="str">
        <f>Table1[[#This Row],[Red Alert]]</f>
        <v>N/A</v>
      </c>
      <c r="J74" s="8" t="str">
        <f>Table1[[#This Row],[Data Source]]</f>
        <v>No standard source</v>
      </c>
      <c r="K74" s="8" t="str">
        <f>Table1[[#This Row],[Data Collector]]</f>
        <v>Amanda Pinto</v>
      </c>
      <c r="L74" s="8" t="str">
        <f>Table1[[#This Row],[Team Owner]]</f>
        <v>Marketing</v>
      </c>
      <c r="M74" s="4" t="str">
        <f>Table1[[#This Row],[Notes]]</f>
        <v xml:space="preserve"> </v>
      </c>
    </row>
    <row r="75" spans="1:13" ht="45" hidden="1" x14ac:dyDescent="0.25">
      <c r="A75" s="7" t="str">
        <f>Table1[[#This Row],[Category]]</f>
        <v>Fundraising</v>
      </c>
      <c r="B75" s="8" t="str">
        <f>Table1[[#This Row],[Top Goal?]]</f>
        <v>No</v>
      </c>
      <c r="C75" s="8" t="str">
        <f>Table1[[#This Row],[Goal]]</f>
        <v>Positve local coverage</v>
      </c>
      <c r="D75" s="8" t="str">
        <f>Table1[[#This Row],[Metric]]</f>
        <v># of positive local media stories per geographic region per year  (RI, CT and NY/Brooklyn)</v>
      </c>
      <c r="E75" s="8">
        <f>Table1[[#This Row],[Target]]</f>
        <v>3</v>
      </c>
      <c r="F75" s="8">
        <f>Table1[[#This Row],[Updated]]</f>
        <v>41264</v>
      </c>
      <c r="G75" s="8">
        <f>Table1[[#This Row],[Next Update]]</f>
        <v>41516</v>
      </c>
      <c r="H75" s="8" t="str">
        <f>Table1[[#This Row],[Growth Target]]</f>
        <v>N/A</v>
      </c>
      <c r="I75" s="8" t="str">
        <f>Table1[[#This Row],[Red Alert]]</f>
        <v>N/A</v>
      </c>
      <c r="J75" s="8" t="str">
        <f>Table1[[#This Row],[Data Source]]</f>
        <v>No standard source</v>
      </c>
      <c r="K75" s="8" t="str">
        <f>Table1[[#This Row],[Data Collector]]</f>
        <v>Amanda Pinto</v>
      </c>
      <c r="L75" s="8" t="str">
        <f>Table1[[#This Row],[Team Owner]]</f>
        <v>Marketing</v>
      </c>
      <c r="M75" s="4" t="str">
        <f>Table1[[#This Row],[Notes]]</f>
        <v xml:space="preserve"> </v>
      </c>
    </row>
    <row r="76" spans="1:13" ht="45" hidden="1" x14ac:dyDescent="0.25">
      <c r="A76" s="7" t="str">
        <f>Table1[[#This Row],[Category]]</f>
        <v>Fundraising</v>
      </c>
      <c r="B76" s="8" t="str">
        <f>Table1[[#This Row],[Top Goal?]]</f>
        <v>No</v>
      </c>
      <c r="C76" s="8" t="str">
        <f>Table1[[#This Row],[Goal]]</f>
        <v>Fundraising goals met</v>
      </c>
      <c r="D76" s="8" t="str">
        <f>Table1[[#This Row],[Metric]]</f>
        <v>% of private fundraising goals for operating &amp; capital that are achieved by fiscal year end</v>
      </c>
      <c r="E76" s="8">
        <f>Table1[[#This Row],[Target]]</f>
        <v>1</v>
      </c>
      <c r="F76" s="8">
        <f>Table1[[#This Row],[Updated]]</f>
        <v>41455</v>
      </c>
      <c r="G76" s="8">
        <f>Table1[[#This Row],[Next Update]]</f>
        <v>41820</v>
      </c>
      <c r="H76" s="8" t="str">
        <f>Table1[[#This Row],[Growth Target]]</f>
        <v>N/A</v>
      </c>
      <c r="I76" s="8" t="str">
        <f>Table1[[#This Row],[Red Alert]]</f>
        <v>N/A</v>
      </c>
      <c r="J76" s="8" t="str">
        <f>Table1[[#This Row],[Data Source]]</f>
        <v>Raiser's Edge</v>
      </c>
      <c r="K76" s="8" t="str">
        <f>Table1[[#This Row],[Data Collector]]</f>
        <v>Rebecca Fabbro</v>
      </c>
      <c r="L76" s="8" t="str">
        <f>Table1[[#This Row],[Team Owner]]</f>
        <v>Development</v>
      </c>
      <c r="M76" s="4" t="str">
        <f>Table1[[#This Row],[Notes]]</f>
        <v xml:space="preserve"> </v>
      </c>
    </row>
    <row r="77" spans="1:13" ht="30" hidden="1" x14ac:dyDescent="0.25">
      <c r="A77" s="7" t="str">
        <f>Table1[[#This Row],[Category]]</f>
        <v>Fundraising</v>
      </c>
      <c r="B77" s="8" t="str">
        <f>Table1[[#This Row],[Top Goal?]]</f>
        <v>No</v>
      </c>
      <c r="C77" s="8" t="str">
        <f>Table1[[#This Row],[Goal]]</f>
        <v>Major donor renewal</v>
      </c>
      <c r="D77" s="8" t="str">
        <f>Table1[[#This Row],[Metric]]</f>
        <v>% of major donors (&gt; $50,000) who renew their annual gifts at same or greater level</v>
      </c>
      <c r="E77" s="8">
        <f>Table1[[#This Row],[Target]]</f>
        <v>0.8</v>
      </c>
      <c r="F77" s="8">
        <f>Table1[[#This Row],[Updated]]</f>
        <v>41527</v>
      </c>
      <c r="G77" s="8">
        <f>Table1[[#This Row],[Next Update]]</f>
        <v>41883</v>
      </c>
      <c r="H77" s="8" t="str">
        <f>Table1[[#This Row],[Growth Target]]</f>
        <v>N/A</v>
      </c>
      <c r="I77" s="8" t="str">
        <f>Table1[[#This Row],[Red Alert]]</f>
        <v>N/A</v>
      </c>
      <c r="J77" s="8" t="str">
        <f>Table1[[#This Row],[Data Source]]</f>
        <v>Raiser's Edge</v>
      </c>
      <c r="K77" s="8" t="str">
        <f>Table1[[#This Row],[Data Collector]]</f>
        <v>Rebecca Fabbro</v>
      </c>
      <c r="L77" s="8" t="str">
        <f>Table1[[#This Row],[Team Owner]]</f>
        <v>Development</v>
      </c>
      <c r="M77" s="4" t="str">
        <f>Table1[[#This Row],[Notes]]</f>
        <v xml:space="preserve"> </v>
      </c>
    </row>
    <row r="78" spans="1:13" hidden="1" x14ac:dyDescent="0.25">
      <c r="A78" s="7" t="str">
        <f>Table1[[#This Row],[Category]]</f>
        <v>Budgeting</v>
      </c>
      <c r="B78" s="8" t="str">
        <f>Table1[[#This Row],[Top Goal?]]</f>
        <v>No</v>
      </c>
      <c r="C78" s="8" t="str">
        <f>Table1[[#This Row],[Goal]]</f>
        <v>Donor growth</v>
      </c>
      <c r="D78" s="8" t="str">
        <f>Table1[[#This Row],[Metric]]</f>
        <v># of new donors (&gt;$5,000 donation)</v>
      </c>
      <c r="E78" s="8">
        <f>Table1[[#This Row],[Target]]</f>
        <v>15</v>
      </c>
      <c r="F78" s="8">
        <f>Table1[[#This Row],[Updated]]</f>
        <v>41527</v>
      </c>
      <c r="G78" s="8">
        <f>Table1[[#This Row],[Next Update]]</f>
        <v>41883</v>
      </c>
      <c r="H78" s="8" t="str">
        <f>Table1[[#This Row],[Growth Target]]</f>
        <v>N/A</v>
      </c>
      <c r="I78" s="8" t="str">
        <f>Table1[[#This Row],[Red Alert]]</f>
        <v>N/A</v>
      </c>
      <c r="J78" s="8" t="str">
        <f>Table1[[#This Row],[Data Source]]</f>
        <v>Raiser's Edge</v>
      </c>
      <c r="K78" s="8" t="str">
        <f>Table1[[#This Row],[Data Collector]]</f>
        <v>Rebecca Fabbro</v>
      </c>
      <c r="L78" s="8" t="str">
        <f>Table1[[#This Row],[Team Owner]]</f>
        <v>Development</v>
      </c>
      <c r="M78" s="4" t="str">
        <f>Table1[[#This Row],[Notes]]</f>
        <v xml:space="preserve"> </v>
      </c>
    </row>
    <row r="79" spans="1:13" ht="90" hidden="1" x14ac:dyDescent="0.25">
      <c r="A79" s="7" t="str">
        <f>Table1[[#This Row],[Category]]</f>
        <v>Budgeting</v>
      </c>
      <c r="B79" s="8" t="str">
        <f>Table1[[#This Row],[Top Goal?]]</f>
        <v>No</v>
      </c>
      <c r="C79" s="8" t="str">
        <f>Table1[[#This Row],[Goal]]</f>
        <v>Income projection</v>
      </c>
      <c r="D79" s="8" t="str">
        <f>Table1[[#This Row],[Metric]]</f>
        <v xml:space="preserve">Net income (total revenue minus expense) is equal to or greater than board-approved budgeted net income. (Close where net income is less than board-approved budgeted net income by no more than 1.0% of total budgeted operating expenses) </v>
      </c>
      <c r="E79" s="8" t="str">
        <f>Table1[[#This Row],[Target]]</f>
        <v>Net &gt; Budget</v>
      </c>
      <c r="F79" s="8">
        <f>Table1[[#This Row],[Updated]]</f>
        <v>41512</v>
      </c>
      <c r="G79" s="8">
        <f>Table1[[#This Row],[Next Update]]</f>
        <v>41852</v>
      </c>
      <c r="H79" s="8" t="str">
        <f>Table1[[#This Row],[Growth Target]]</f>
        <v>N/A</v>
      </c>
      <c r="I79" s="8" t="str">
        <f>Table1[[#This Row],[Red Alert]]</f>
        <v>N/A</v>
      </c>
      <c r="J79" s="8" t="str">
        <f>Table1[[#This Row],[Data Source]]</f>
        <v>School budgets</v>
      </c>
      <c r="K79" s="8" t="str">
        <f>Table1[[#This Row],[Data Collector]]</f>
        <v>Kevin Taylor</v>
      </c>
      <c r="L79" s="8" t="str">
        <f>Table1[[#This Row],[Team Owner]]</f>
        <v>Finance</v>
      </c>
      <c r="M79" s="4" t="str">
        <f>Table1[[#This Row],[Notes]]</f>
        <v xml:space="preserve"> </v>
      </c>
    </row>
    <row r="80" spans="1:13" ht="60" hidden="1" x14ac:dyDescent="0.25">
      <c r="A80" s="7" t="str">
        <f>Table1[[#This Row],[Category]]</f>
        <v>Budgeting</v>
      </c>
      <c r="B80" s="8" t="str">
        <f>Table1[[#This Row],[Top Goal?]]</f>
        <v>No</v>
      </c>
      <c r="C80" s="8" t="str">
        <f>Table1[[#This Row],[Goal]]</f>
        <v>Operations - Finance</v>
      </c>
      <c r="D80" s="8" t="str">
        <f>Table1[[#This Row],[Metric]]</f>
        <v>Finance operations:  Network Support and % of all schools will finish the year at a 3.0 (i.e. &gt; proficient) or higher on the Finance Deep Dive (shared goal with Team Ops)</v>
      </c>
      <c r="E80" s="8">
        <f>Table1[[#This Row],[Target]]</f>
        <v>0.9</v>
      </c>
      <c r="F80" s="8">
        <f>Table1[[#This Row],[Updated]]</f>
        <v>41394</v>
      </c>
      <c r="G80" s="8">
        <f>Table1[[#This Row],[Next Update]]</f>
        <v>41593</v>
      </c>
      <c r="H80" s="8" t="str">
        <f>Table1[[#This Row],[Growth Target]]</f>
        <v>N/A</v>
      </c>
      <c r="I80" s="8" t="str">
        <f>Table1[[#This Row],[Red Alert]]</f>
        <v>N/A</v>
      </c>
      <c r="J80" s="8" t="str">
        <f>Table1[[#This Row],[Data Source]]</f>
        <v>Ops scorecard</v>
      </c>
      <c r="K80" s="8" t="str">
        <f>Table1[[#This Row],[Data Collector]]</f>
        <v>Betty Damaso</v>
      </c>
      <c r="L80" s="8" t="str">
        <f>Table1[[#This Row],[Team Owner]]</f>
        <v>Finance</v>
      </c>
      <c r="M80" s="4" t="str">
        <f>Table1[[#This Row],[Notes]]</f>
        <v xml:space="preserve"> </v>
      </c>
    </row>
    <row r="81" spans="1:14" ht="75" hidden="1" x14ac:dyDescent="0.25">
      <c r="A81" s="7" t="str">
        <f>Table1[[#This Row],[Category]]</f>
        <v>Budgeting</v>
      </c>
      <c r="B81" s="8" t="str">
        <f>Table1[[#This Row],[Top Goal?]]</f>
        <v>No</v>
      </c>
      <c r="C81" s="8" t="str">
        <f>Table1[[#This Row],[Goal]]</f>
        <v>Clean audits</v>
      </c>
      <c r="D81" s="8" t="str">
        <f>Table1[[#This Row],[Metric]]</f>
        <v>Network Support and % of AF schools have clean audits (no major findings or repeat minor findings except those resulting from an intentional policy choice [e.g., certification or summer school accruals])</v>
      </c>
      <c r="E81" s="8">
        <f>Table1[[#This Row],[Target]]</f>
        <v>1</v>
      </c>
      <c r="F81" s="8">
        <f>Table1[[#This Row],[Updated]]</f>
        <v>41523</v>
      </c>
      <c r="G81" s="8">
        <f>Table1[[#This Row],[Next Update]]</f>
        <v>41579</v>
      </c>
      <c r="H81" s="8" t="str">
        <f>Table1[[#This Row],[Growth Target]]</f>
        <v>N/A</v>
      </c>
      <c r="I81" s="8" t="str">
        <f>Table1[[#This Row],[Red Alert]]</f>
        <v>N/A</v>
      </c>
      <c r="J81" s="8" t="str">
        <f>Table1[[#This Row],[Data Source]]</f>
        <v>Audits</v>
      </c>
      <c r="K81" s="8" t="str">
        <f>Table1[[#This Row],[Data Collector]]</f>
        <v>Gaylord Bourne</v>
      </c>
      <c r="L81" s="8" t="str">
        <f>Table1[[#This Row],[Team Owner]]</f>
        <v>Finance</v>
      </c>
      <c r="M81" s="4" t="str">
        <f>Table1[[#This Row],[Notes]]</f>
        <v># is for 11-12 fiscal year</v>
      </c>
    </row>
    <row r="82" spans="1:14" ht="90" x14ac:dyDescent="0.25">
      <c r="A82" s="14" t="str">
        <f>Table1[[#This Row],[Category]]</f>
        <v>Budgeting</v>
      </c>
      <c r="B82" s="52" t="str">
        <f>Table1[[#This Row],[Top Goal?]]</f>
        <v>Yes</v>
      </c>
      <c r="C82" s="14" t="str">
        <f>Table1[[#This Row],[Goal]]</f>
        <v>Spending compared to districts</v>
      </c>
      <c r="D82" s="14" t="str">
        <f>Table1[[#This Row],[Metric]]</f>
        <v>% of fully-scaled AF schools spend at or less per pupil than traditional district schools average in apples-to-apples comparison (i.e. controlling for differences in categories of expenses being funded such as facilities costs)</v>
      </c>
      <c r="E82" s="19">
        <f>Table1[[#This Row],[Target]]</f>
        <v>0.95</v>
      </c>
      <c r="F82" s="17">
        <f>Table1[[#This Row],[Updated]]</f>
        <v>41514</v>
      </c>
      <c r="G82" s="7">
        <f>Table1[[#This Row],[Next Update]]</f>
        <v>41852</v>
      </c>
      <c r="H82" s="8" t="str">
        <f>Table1[[#This Row],[Growth Target]]</f>
        <v>N/A</v>
      </c>
      <c r="I82" s="29">
        <f>Table1[[#This Row],[Red Alert]]</f>
        <v>0.85</v>
      </c>
      <c r="J82" s="8" t="str">
        <f>Table1[[#This Row],[Data Source]]</f>
        <v>NS Budgets</v>
      </c>
      <c r="K82" s="8" t="str">
        <f>Table1[[#This Row],[Data Collector]]</f>
        <v>Kevin Taylor</v>
      </c>
      <c r="L82" s="50" t="str">
        <f>Table1[[#This Row],[Team Owner]]</f>
        <v>Finance</v>
      </c>
      <c r="M82" s="14" t="str">
        <f>Table1[[#This Row],[Notes]]</f>
        <v xml:space="preserve"> </v>
      </c>
    </row>
    <row r="83" spans="1:14" ht="105" x14ac:dyDescent="0.25">
      <c r="A83" s="14" t="str">
        <f>Table1[[#This Row],[Category]]</f>
        <v>Board Engagement and Governance</v>
      </c>
      <c r="B83" s="52" t="str">
        <f>Table1[[#This Row],[Top Goal?]]</f>
        <v>Yes</v>
      </c>
      <c r="C83" s="14" t="str">
        <f>Table1[[#This Row],[Goal]]</f>
        <v>Financial sustainability</v>
      </c>
      <c r="D83" s="14" t="str">
        <f>Table1[[#This Row],[Metric]]</f>
        <v xml:space="preserve">AF network support core is self-sustaining on school management fees by 2017-2018: Network support does no fundraising for core functions.  (2013-14:  $3.2 million, 2014-15:  $2.8 million, 2015-16:  $2.1 million, 2016-17:  $1.2 million, 2017-18:  $0 million)
</v>
      </c>
      <c r="E83" s="14" t="str">
        <f>Table1[[#This Row],[Target]]</f>
        <v>Yes</v>
      </c>
      <c r="F83" s="17">
        <f>Table1[[#This Row],[Updated]]</f>
        <v>41512</v>
      </c>
      <c r="G83" s="7">
        <f>Table1[[#This Row],[Next Update]]</f>
        <v>41852</v>
      </c>
      <c r="H83" s="8" t="str">
        <f>Table1[[#This Row],[Growth Target]]</f>
        <v>N/A</v>
      </c>
      <c r="I83" s="8" t="str">
        <f>Table1[[#This Row],[Red Alert]]</f>
        <v>Philanthropy needs should not be increasing</v>
      </c>
      <c r="J83" s="8" t="str">
        <f>Table1[[#This Row],[Data Source]]</f>
        <v>NS Budgets</v>
      </c>
      <c r="K83" s="8" t="str">
        <f>Table1[[#This Row],[Data Collector]]</f>
        <v>Kevin Taylor</v>
      </c>
      <c r="L83" s="50" t="str">
        <f>Table1[[#This Row],[Team Owner]]</f>
        <v>Finance</v>
      </c>
      <c r="M83" s="14" t="str">
        <f>Table1[[#This Row],[Notes]]</f>
        <v xml:space="preserve"> </v>
      </c>
    </row>
    <row r="84" spans="1:14" ht="150" hidden="1" x14ac:dyDescent="0.25">
      <c r="A84" s="7" t="str">
        <f>Table1[[#This Row],[Category]]</f>
        <v>Board Engagement and Governance</v>
      </c>
      <c r="B84" s="8" t="str">
        <f>Table1[[#This Row],[Top Goal?]]</f>
        <v>No</v>
      </c>
      <c r="C84" s="8" t="str">
        <f>Table1[[#This Row],[Goal]]</f>
        <v>Board satisfaction</v>
      </c>
      <c r="D84" s="8" t="str">
        <f>Table1[[#This Row],[Metric]]</f>
        <v>% of board members who agree or strongly agree with a composite of questions from annual board member survey that speak to overall satisfaction with AF and their board's performance  ("The Board effectively reviews, approves and monitors the operating, financial, and compliance objectives and plans of the school(s)" and "What is your overall personal satisfaction with being on Board?")</v>
      </c>
      <c r="E84" s="8">
        <f>Table1[[#This Row],[Target]]</f>
        <v>0.8</v>
      </c>
      <c r="F84" s="17">
        <f>Table1[[#This Row],[Updated]]</f>
        <v>41485</v>
      </c>
      <c r="G84" s="8">
        <f>Table1[[#This Row],[Next Update]]</f>
        <v>41654</v>
      </c>
      <c r="H84" s="8" t="str">
        <f>Table1[[#This Row],[Growth Target]]</f>
        <v>N/A</v>
      </c>
      <c r="I84" s="8" t="str">
        <f>Table1[[#This Row],[Red Alert]]</f>
        <v>N/A</v>
      </c>
      <c r="J84" s="8" t="str">
        <f>Table1[[#This Row],[Data Source]]</f>
        <v>Board Survey</v>
      </c>
      <c r="K84" s="8" t="str">
        <f>Table1[[#This Row],[Data Collector]]</f>
        <v>Tony Siddall</v>
      </c>
      <c r="L84" s="8" t="str">
        <f>Table1[[#This Row],[Team Owner]]</f>
        <v>External Relations</v>
      </c>
      <c r="M84" s="4" t="str">
        <f>Table1[[#This Row],[Notes]]</f>
        <v xml:space="preserve"> </v>
      </c>
    </row>
    <row r="85" spans="1:14" ht="45" hidden="1" x14ac:dyDescent="0.25">
      <c r="A85" s="7" t="str">
        <f>Table1[[#This Row],[Category]]</f>
        <v>Board Engagement and Governance</v>
      </c>
      <c r="B85" s="8" t="str">
        <f>Table1[[#This Row],[Top Goal?]]</f>
        <v>No</v>
      </c>
      <c r="C85" s="8" t="str">
        <f>Table1[[#This Row],[Goal]]</f>
        <v>Board meeting attendance</v>
      </c>
      <c r="D85" s="8" t="str">
        <f>Table1[[#This Row],[Metric]]</f>
        <v>% average board meeting attendance.</v>
      </c>
      <c r="E85" s="19">
        <f>Table1[[#This Row],[Target]]</f>
        <v>0.8</v>
      </c>
      <c r="F85" s="17">
        <f>Table1[[#This Row],[Updated]]</f>
        <v>41485</v>
      </c>
      <c r="G85" s="8">
        <f>Table1[[#This Row],[Next Update]]</f>
        <v>41654</v>
      </c>
      <c r="H85" s="14" t="str">
        <f>Table1[[#This Row],[Growth Target]]</f>
        <v>N/A</v>
      </c>
      <c r="I85" s="18" t="str">
        <f>Table1[[#This Row],[Red Alert]]</f>
        <v>N/A</v>
      </c>
      <c r="J85" s="8" t="str">
        <f>Table1[[#This Row],[Data Source]]</f>
        <v>Board Attendance Tracker</v>
      </c>
      <c r="K85" s="8" t="str">
        <f>Table1[[#This Row],[Data Collector]]</f>
        <v>Tony Siddall</v>
      </c>
      <c r="L85" s="8" t="str">
        <f>Table1[[#This Row],[Team Owner]]</f>
        <v>External Relations</v>
      </c>
      <c r="M85" s="4" t="str">
        <f>Table1[[#This Row],[Notes]]</f>
        <v xml:space="preserve"> </v>
      </c>
    </row>
    <row r="86" spans="1:14" ht="45" hidden="1" x14ac:dyDescent="0.25">
      <c r="A86" s="39" t="str">
        <f>Table1[[#This Row],[Category]]</f>
        <v>Board Engagement and Governance</v>
      </c>
      <c r="B86" s="14" t="str">
        <f>Table1[[#This Row],[Top Goal?]]</f>
        <v>No</v>
      </c>
      <c r="C86" s="14" t="str">
        <f>Table1[[#This Row],[Goal]]</f>
        <v>Board meeting attendance</v>
      </c>
      <c r="D86" s="14" t="str">
        <f>Table1[[#This Row],[Metric]]</f>
        <v>AF's Network Support board will have an 80% average board meeting attendance.</v>
      </c>
      <c r="E86" s="19">
        <f>Table1[[#This Row],[Target]]</f>
        <v>1</v>
      </c>
      <c r="F86" s="17">
        <f>Table1[[#This Row],[Updated]]</f>
        <v>41514</v>
      </c>
      <c r="G86" s="8">
        <f>Table1[[#This Row],[Next Update]]</f>
        <v>41881</v>
      </c>
      <c r="H86" s="14" t="str">
        <f>Table1[[#This Row],[Growth Target]]</f>
        <v>N/A</v>
      </c>
      <c r="I86" s="19" t="str">
        <f>Table1[[#This Row],[Red Alert]]</f>
        <v>N/A</v>
      </c>
      <c r="J86" s="8" t="str">
        <f>Table1[[#This Row],[Data Source]]</f>
        <v>Board Attendance Tracker</v>
      </c>
      <c r="K86" s="8" t="str">
        <f>Table1[[#This Row],[Data Collector]]</f>
        <v>January Romero</v>
      </c>
      <c r="L86" s="8" t="str">
        <f>Table1[[#This Row],[Team Owner]]</f>
        <v>President</v>
      </c>
      <c r="M86" s="4" t="str">
        <f>Table1[[#This Row],[Notes]]</f>
        <v xml:space="preserve"> </v>
      </c>
    </row>
    <row r="87" spans="1:14" ht="30" hidden="1" x14ac:dyDescent="0.25">
      <c r="A87" s="39" t="str">
        <f>Table1[[#This Row],[Category]]</f>
        <v>Board Engagement and Governance</v>
      </c>
      <c r="B87" s="14" t="str">
        <f>Table1[[#This Row],[Top Goal?]]</f>
        <v>No</v>
      </c>
      <c r="C87" s="14" t="str">
        <f>Table1[[#This Row],[Goal]]</f>
        <v>Board financial contribution</v>
      </c>
      <c r="D87" s="14" t="str">
        <f>Table1[[#This Row],[Metric]]</f>
        <v>% of school and network support board members who contribute financially to AF</v>
      </c>
      <c r="E87" s="14">
        <f>Table1[[#This Row],[Target]]</f>
        <v>1</v>
      </c>
      <c r="F87" s="17" t="str">
        <f>Table1[[#This Row],[Updated]]</f>
        <v>N/A</v>
      </c>
      <c r="G87" s="8">
        <f>Table1[[#This Row],[Next Update]]</f>
        <v>41536</v>
      </c>
      <c r="H87" s="14">
        <f>Table1[[#This Row],[Growth Target]]</f>
        <v>41897</v>
      </c>
      <c r="I87" s="14" t="str">
        <f>Table1[[#This Row],[Red Alert]]</f>
        <v>N/A</v>
      </c>
      <c r="J87" s="8" t="str">
        <f>Table1[[#This Row],[Data Source]]</f>
        <v>Raiser's Edge</v>
      </c>
      <c r="K87" s="8" t="str">
        <f>Table1[[#This Row],[Data Collector]]</f>
        <v>Rebecca Fabbro</v>
      </c>
      <c r="L87" s="8" t="str">
        <f>Table1[[#This Row],[Team Owner]]</f>
        <v>External Relations</v>
      </c>
      <c r="M87" s="4" t="str">
        <f>Table1[[#This Row],[Notes]]</f>
        <v>97% school board giving (only 2 boards without 100%); 50% NS board giving</v>
      </c>
    </row>
    <row r="88" spans="1:14" ht="45" hidden="1" x14ac:dyDescent="0.25">
      <c r="A88" s="7" t="str">
        <f>Table1[[#This Row],[Category]]</f>
        <v>NS Retention and Morale</v>
      </c>
      <c r="B88" s="8" t="str">
        <f>Table1[[#This Row],[Top Goal?]]</f>
        <v>No</v>
      </c>
      <c r="C88" s="8" t="str">
        <f>Table1[[#This Row],[Goal]]</f>
        <v>NS Staff Retention</v>
      </c>
      <c r="D88" s="8" t="str">
        <f>Table1[[#This Row],[Metric]]</f>
        <v>% of NS staff members that remained in the network (excluding terminated staff members)</v>
      </c>
      <c r="E88" s="8">
        <f>Table1[[#This Row],[Target]]</f>
        <v>0.85</v>
      </c>
      <c r="F88" s="17">
        <f>Table1[[#This Row],[Updated]]</f>
        <v>41528</v>
      </c>
      <c r="G88" s="8">
        <f>Table1[[#This Row],[Next Update]]</f>
        <v>41883</v>
      </c>
      <c r="H88" s="8" t="str">
        <f>Table1[[#This Row],[Growth Target]]</f>
        <v>N/A</v>
      </c>
      <c r="I88" s="8" t="str">
        <f>Table1[[#This Row],[Red Alert]]</f>
        <v>N/A</v>
      </c>
      <c r="J88" s="8" t="str">
        <f>Table1[[#This Row],[Data Source]]</f>
        <v>Retention Analysis</v>
      </c>
      <c r="K88" s="8" t="str">
        <f>Table1[[#This Row],[Data Collector]]</f>
        <v>Alexandra Gecker</v>
      </c>
      <c r="L88" s="8" t="str">
        <f>Table1[[#This Row],[Team Owner]]</f>
        <v>Human Capital</v>
      </c>
      <c r="M88" s="4" t="str">
        <f>Table1[[#This Row],[Notes]]</f>
        <v xml:space="preserve"> </v>
      </c>
    </row>
    <row r="89" spans="1:14" ht="60" hidden="1" x14ac:dyDescent="0.25">
      <c r="A89" s="7" t="str">
        <f>Table1[[#This Row],[Category]]</f>
        <v>NS Retention and Morale</v>
      </c>
      <c r="B89" s="8" t="str">
        <f>Table1[[#This Row],[Top Goal?]]</f>
        <v>No</v>
      </c>
      <c r="C89" s="8" t="str">
        <f>Table1[[#This Row],[Goal]]</f>
        <v>NS Staff Professional Growth</v>
      </c>
      <c r="D89" s="8" t="str">
        <f>Table1[[#This Row],[Metric]]</f>
        <v>% of NS team members have individual performance goals and learning &amp; development goals by October 1 (or within 31 days of their start date)</v>
      </c>
      <c r="E89" s="8">
        <f>Table1[[#This Row],[Target]]</f>
        <v>0.9</v>
      </c>
      <c r="F89" s="17">
        <f>Table1[[#This Row],[Updated]]</f>
        <v>41578</v>
      </c>
      <c r="G89" s="8">
        <f>Table1[[#This Row],[Next Update]]</f>
        <v>41943</v>
      </c>
      <c r="H89" s="8" t="str">
        <f>Table1[[#This Row],[Growth Target]]</f>
        <v>N/A</v>
      </c>
      <c r="I89" s="8" t="str">
        <f>Table1[[#This Row],[Red Alert]]</f>
        <v>N/A</v>
      </c>
      <c r="J89" s="8" t="str">
        <f>Table1[[#This Row],[Data Source]]</f>
        <v>IDP Tracker</v>
      </c>
      <c r="K89" s="8" t="str">
        <f>Table1[[#This Row],[Data Collector]]</f>
        <v>Emile Session</v>
      </c>
      <c r="L89" s="8" t="str">
        <f>Table1[[#This Row],[Team Owner]]</f>
        <v>Chief of Staff</v>
      </c>
      <c r="M89" s="4" t="str">
        <f>Table1[[#This Row],[Notes]]</f>
        <v xml:space="preserve"> </v>
      </c>
    </row>
    <row r="90" spans="1:14" ht="120" hidden="1" x14ac:dyDescent="0.25">
      <c r="A90" s="7" t="str">
        <f>Table1[[#This Row],[Category]]</f>
        <v>NS Retention and Morale</v>
      </c>
      <c r="B90" s="8" t="str">
        <f>Table1[[#This Row],[Top Goal?]]</f>
        <v>No</v>
      </c>
      <c r="C90" s="8" t="str">
        <f>Table1[[#This Row],[Goal]]</f>
        <v>NS Staff Morale</v>
      </c>
      <c r="D90" s="8" t="str">
        <f>Table1[[#This Row],[Metric]]</f>
        <v>% of NS team members agree or strongly agree with the following questions: "How much are you learning and developing in your position?", "How valued is a culture of professional reflection and growth in your school?", and "I feel like I have opportunities for professional growth within my school or within the network."</v>
      </c>
      <c r="E90" s="8">
        <f>Table1[[#This Row],[Target]]</f>
        <v>0.9</v>
      </c>
      <c r="F90" s="17">
        <f>Table1[[#This Row],[Updated]]</f>
        <v>41306</v>
      </c>
      <c r="G90" s="8">
        <f>Table1[[#This Row],[Next Update]]</f>
        <v>41654</v>
      </c>
      <c r="H90" s="8" t="str">
        <f>Table1[[#This Row],[Growth Target]]</f>
        <v>?</v>
      </c>
      <c r="I90" s="8" t="str">
        <f>Table1[[#This Row],[Red Alert]]</f>
        <v>?</v>
      </c>
      <c r="J90" s="8" t="str">
        <f>Table1[[#This Row],[Data Source]]</f>
        <v>Org Health Survey</v>
      </c>
      <c r="K90" s="8" t="str">
        <f>Table1[[#This Row],[Data Collector]]</f>
        <v>Tracey Geller</v>
      </c>
      <c r="L90" s="8" t="str">
        <f>Table1[[#This Row],[Team Owner]]</f>
        <v>Human Capital</v>
      </c>
      <c r="M90" s="4" t="str">
        <f>Table1[[#This Row],[Notes]]</f>
        <v xml:space="preserve"> </v>
      </c>
    </row>
    <row r="91" spans="1:14" ht="45" hidden="1" x14ac:dyDescent="0.25">
      <c r="A91" s="68" t="str">
        <f>Table1[[#This Row],[Category]]</f>
        <v>Closing the Achievement Gap</v>
      </c>
      <c r="B91" s="69" t="str">
        <f>Table1[[#This Row],[Top Goal?]]</f>
        <v>No</v>
      </c>
      <c r="C91" s="70" t="str">
        <f>Table1[[#This Row],[Goal]]</f>
        <v xml:space="preserve"> </v>
      </c>
      <c r="D91" s="69" t="str">
        <f>Table1[[#This Row],[Metric]]</f>
        <v>NOTE: The following goals are on pause until they can be re-calibrated for Common Core State Standards.</v>
      </c>
      <c r="E91" s="70" t="str">
        <f>Table1[[#This Row],[Target]]</f>
        <v xml:space="preserve"> </v>
      </c>
      <c r="F91" s="71" t="str">
        <f>Table1[[#This Row],[Updated]]</f>
        <v xml:space="preserve"> </v>
      </c>
      <c r="G91" s="8" t="str">
        <f>Table1[[#This Row],[Next Update]]</f>
        <v xml:space="preserve"> </v>
      </c>
      <c r="H91" s="8" t="str">
        <f>Table1[[#This Row],[Growth Target]]</f>
        <v xml:space="preserve"> </v>
      </c>
      <c r="I91" s="70" t="str">
        <f>Table1[[#This Row],[Red Alert]]</f>
        <v xml:space="preserve"> </v>
      </c>
      <c r="J91" s="8" t="str">
        <f>Table1[[#This Row],[Data Source]]</f>
        <v xml:space="preserve"> </v>
      </c>
      <c r="K91" s="8" t="str">
        <f>Table1[[#This Row],[Data Collector]]</f>
        <v xml:space="preserve"> </v>
      </c>
      <c r="L91" s="8" t="str">
        <f>Table1[[#This Row],[Team Owner]]</f>
        <v xml:space="preserve"> </v>
      </c>
      <c r="M91" s="69" t="str">
        <f>Table1[[#This Row],[Metric]]</f>
        <v>NOTE: The following goals are on pause until they can be re-calibrated for Common Core State Standards.</v>
      </c>
    </row>
    <row r="92" spans="1:14" ht="45" hidden="1" x14ac:dyDescent="0.25">
      <c r="A92" s="14" t="str">
        <f>Table1[[#This Row],[Category]]</f>
        <v>Closing the Achievement Gap</v>
      </c>
      <c r="B92" s="51" t="str">
        <f>Table1[[#This Row],[Top Goal?]]</f>
        <v>No</v>
      </c>
      <c r="C92" s="14" t="str">
        <f>Table1[[#This Row],[Goal]]</f>
        <v>AF Report Card Performance</v>
      </c>
      <c r="D92" s="14" t="str">
        <f>Table1[[#This Row],[Metric]]</f>
        <v>% of Schools that score 475 points or more on the AF Report Card</v>
      </c>
      <c r="E92" s="19">
        <f>Table1[[#This Row],[Target]]</f>
        <v>0.5</v>
      </c>
      <c r="F92" s="17">
        <f>Table1[[#This Row],[Updated]]</f>
        <v>41214</v>
      </c>
      <c r="G92" s="7">
        <f>Table1[[#This Row],[Next Update]]</f>
        <v>41579</v>
      </c>
      <c r="H92" s="8" t="str">
        <f>Table1[[#This Row],[Growth Target]]</f>
        <v>N/A</v>
      </c>
      <c r="I92" s="29" t="str">
        <f>Table1[[#This Row],[Red Alert]]</f>
        <v>N/A</v>
      </c>
      <c r="J92" s="8" t="str">
        <f>Table1[[#This Row],[Data Source]]</f>
        <v>AF Report Card</v>
      </c>
      <c r="K92" s="8" t="str">
        <f>Table1[[#This Row],[Data Collector]]</f>
        <v>Mel Oliveros</v>
      </c>
      <c r="L92" s="50" t="str">
        <f>Table1[[#This Row],[Team Owner]]</f>
        <v>Superintendent</v>
      </c>
      <c r="M92" s="14" t="str">
        <f>Table1[[#This Row],[Notes]]</f>
        <v>This goal is on pause until it can be re-calibrated for Common Core State Standards.</v>
      </c>
    </row>
    <row r="93" spans="1:14" ht="30" hidden="1" x14ac:dyDescent="0.25">
      <c r="A93" s="64" t="str">
        <f>Table1[[#This Row],[Category]]</f>
        <v>Closing the Achievement Gap</v>
      </c>
      <c r="B93" s="27" t="str">
        <f>Table1[[#This Row],[Top Goal?]]</f>
        <v>No</v>
      </c>
      <c r="C93" s="27" t="str">
        <f>Table1[[#This Row],[Goal]]</f>
        <v>AF Report Card Performance</v>
      </c>
      <c r="D93" s="27" t="str">
        <f>Table1[[#This Row],[Metric]]</f>
        <v>% of Schools that score 375 points or more on the AF Report Card</v>
      </c>
      <c r="E93" s="66">
        <f>Table1[[#This Row],[Target]]</f>
        <v>0.75</v>
      </c>
      <c r="F93" s="58">
        <f>Table1[[#This Row],[Updated]]</f>
        <v>41214</v>
      </c>
      <c r="G93" s="9">
        <f>Table1[[#This Row],[Next Update]]</f>
        <v>41579</v>
      </c>
      <c r="H93" s="9">
        <f>Table1[[#This Row],[Growth Target]]</f>
        <v>0.05</v>
      </c>
      <c r="I93" s="27">
        <f>Table1[[#This Row],[Red Alert]]</f>
        <v>0.4</v>
      </c>
      <c r="J93" s="9" t="str">
        <f>Table1[[#This Row],[Data Source]]</f>
        <v>AF Report Card</v>
      </c>
      <c r="K93" s="9" t="str">
        <f>Table1[[#This Row],[Data Collector]]</f>
        <v>Mel Oliveros</v>
      </c>
      <c r="L93" s="9" t="str">
        <f>Table1[[#This Row],[Team Owner]]</f>
        <v>Superintendent</v>
      </c>
      <c r="M93" s="67" t="str">
        <f>Table1[[#This Row],[Notes]]</f>
        <v>This goal is on pause until it can be re-calibrated for Common Core State Standards.</v>
      </c>
    </row>
    <row r="94" spans="1:14" x14ac:dyDescent="0.25">
      <c r="A94" s="60"/>
      <c r="B94" s="60"/>
      <c r="C94" s="60"/>
      <c r="D94" s="60"/>
      <c r="E94" s="60"/>
      <c r="F94" s="60"/>
      <c r="G94" s="60"/>
      <c r="H94" s="60"/>
      <c r="I94" s="60"/>
      <c r="J94" s="60"/>
      <c r="K94" s="60"/>
      <c r="L94" s="60"/>
      <c r="M94" s="61"/>
      <c r="N94" s="61"/>
    </row>
    <row r="95" spans="1:14" x14ac:dyDescent="0.25">
      <c r="A95" s="60"/>
      <c r="B95" s="60"/>
      <c r="C95" s="60"/>
      <c r="D95" s="60"/>
      <c r="E95" s="60"/>
      <c r="F95" s="60"/>
      <c r="G95" s="60"/>
      <c r="H95" s="60"/>
      <c r="I95" s="60"/>
      <c r="J95" s="60"/>
      <c r="K95" s="60"/>
      <c r="L95" s="60"/>
      <c r="M95" s="61"/>
      <c r="N95" s="61"/>
    </row>
    <row r="96" spans="1:14" x14ac:dyDescent="0.25">
      <c r="A96" s="60"/>
      <c r="B96" s="60"/>
      <c r="C96" s="60"/>
      <c r="D96" s="60"/>
      <c r="E96" s="60"/>
      <c r="F96" s="60"/>
      <c r="G96" s="60"/>
      <c r="H96" s="60"/>
      <c r="I96" s="60"/>
      <c r="J96" s="60"/>
      <c r="K96" s="60"/>
      <c r="L96" s="60"/>
      <c r="M96" s="61"/>
      <c r="N96" s="61"/>
    </row>
    <row r="97" spans="1:14" x14ac:dyDescent="0.25">
      <c r="A97" s="60"/>
      <c r="B97" s="60"/>
      <c r="C97" s="60"/>
      <c r="D97" s="60"/>
      <c r="E97" s="60"/>
      <c r="F97" s="60"/>
      <c r="G97" s="60"/>
      <c r="H97" s="60"/>
      <c r="I97" s="60"/>
      <c r="J97" s="60"/>
      <c r="K97" s="60"/>
      <c r="L97" s="60"/>
      <c r="M97" s="61"/>
      <c r="N97" s="61"/>
    </row>
    <row r="98" spans="1:14" x14ac:dyDescent="0.25">
      <c r="A98" s="60"/>
      <c r="B98" s="60"/>
      <c r="C98" s="60"/>
      <c r="D98" s="60"/>
      <c r="E98" s="60"/>
      <c r="F98" s="60"/>
      <c r="G98" s="60"/>
      <c r="H98" s="60"/>
      <c r="I98" s="60"/>
      <c r="J98" s="60"/>
      <c r="K98" s="60"/>
      <c r="L98" s="60"/>
      <c r="M98" s="61"/>
      <c r="N98" s="61"/>
    </row>
    <row r="99" spans="1:14" x14ac:dyDescent="0.25">
      <c r="A99" s="60"/>
      <c r="B99" s="60"/>
      <c r="C99" s="60"/>
      <c r="D99" s="60"/>
      <c r="E99" s="60"/>
      <c r="F99" s="60"/>
      <c r="G99" s="60"/>
      <c r="H99" s="60"/>
      <c r="I99" s="60"/>
      <c r="J99" s="60"/>
      <c r="K99" s="60"/>
      <c r="L99" s="60"/>
      <c r="M99" s="61"/>
      <c r="N99" s="61"/>
    </row>
    <row r="100" spans="1:14" x14ac:dyDescent="0.25">
      <c r="A100" s="60"/>
      <c r="B100" s="60"/>
      <c r="C100" s="60"/>
      <c r="D100" s="60"/>
      <c r="E100" s="60"/>
      <c r="F100" s="60"/>
      <c r="G100" s="60"/>
      <c r="H100" s="60"/>
      <c r="I100" s="60"/>
      <c r="J100" s="60"/>
      <c r="K100" s="60"/>
      <c r="L100" s="60"/>
      <c r="M100" s="61"/>
      <c r="N100" s="61"/>
    </row>
    <row r="101" spans="1:14" x14ac:dyDescent="0.25">
      <c r="A101" s="60"/>
      <c r="B101" s="60"/>
      <c r="C101" s="60"/>
      <c r="D101" s="60"/>
      <c r="E101" s="60"/>
      <c r="F101" s="60"/>
      <c r="G101" s="60"/>
      <c r="H101" s="60"/>
      <c r="I101" s="60"/>
      <c r="J101" s="60"/>
      <c r="K101" s="60"/>
      <c r="L101" s="60"/>
      <c r="M101" s="61"/>
      <c r="N101" s="61"/>
    </row>
    <row r="102" spans="1:14" x14ac:dyDescent="0.25">
      <c r="A102" s="60"/>
      <c r="B102" s="60"/>
      <c r="C102" s="60"/>
      <c r="D102" s="60"/>
      <c r="E102" s="60"/>
      <c r="F102" s="60"/>
      <c r="G102" s="60"/>
      <c r="H102" s="60"/>
      <c r="I102" s="60"/>
      <c r="J102" s="60"/>
      <c r="K102" s="60"/>
      <c r="L102" s="60"/>
      <c r="M102" s="61"/>
      <c r="N102" s="61"/>
    </row>
    <row r="103" spans="1:14" x14ac:dyDescent="0.25">
      <c r="A103" s="60"/>
      <c r="B103" s="60"/>
      <c r="C103" s="60"/>
      <c r="D103" s="60"/>
      <c r="E103" s="60"/>
      <c r="F103" s="60"/>
      <c r="G103" s="60"/>
      <c r="H103" s="60"/>
      <c r="I103" s="60"/>
      <c r="J103" s="60"/>
      <c r="K103" s="60"/>
      <c r="L103" s="60"/>
      <c r="M103" s="61"/>
      <c r="N103" s="61"/>
    </row>
    <row r="104" spans="1:14" x14ac:dyDescent="0.25">
      <c r="A104" s="60"/>
      <c r="B104" s="60"/>
      <c r="C104" s="60"/>
      <c r="D104" s="60"/>
      <c r="E104" s="60"/>
      <c r="F104" s="60"/>
      <c r="G104" s="60"/>
      <c r="H104" s="60"/>
      <c r="I104" s="60"/>
      <c r="J104" s="60"/>
      <c r="K104" s="60"/>
      <c r="L104" s="60"/>
      <c r="M104" s="61"/>
      <c r="N104" s="61"/>
    </row>
    <row r="105" spans="1:14" x14ac:dyDescent="0.25">
      <c r="A105" s="60"/>
      <c r="B105" s="60"/>
      <c r="C105" s="60"/>
      <c r="D105" s="60"/>
      <c r="E105" s="60"/>
      <c r="F105" s="60"/>
      <c r="G105" s="60"/>
      <c r="H105" s="60"/>
      <c r="I105" s="60"/>
      <c r="J105" s="60"/>
      <c r="K105" s="60"/>
      <c r="L105" s="60"/>
      <c r="M105" s="61"/>
      <c r="N105" s="61"/>
    </row>
    <row r="106" spans="1:14" x14ac:dyDescent="0.25">
      <c r="A106" s="60"/>
      <c r="B106" s="60"/>
      <c r="C106" s="60"/>
      <c r="D106" s="60"/>
      <c r="E106" s="60"/>
      <c r="F106" s="60"/>
      <c r="G106" s="60"/>
      <c r="H106" s="60"/>
      <c r="I106" s="60"/>
      <c r="J106" s="60"/>
      <c r="K106" s="60"/>
      <c r="L106" s="60"/>
      <c r="M106" s="61"/>
      <c r="N106" s="61"/>
    </row>
    <row r="107" spans="1:14" x14ac:dyDescent="0.25">
      <c r="A107" s="60"/>
      <c r="B107" s="60"/>
      <c r="C107" s="60"/>
      <c r="D107" s="60"/>
      <c r="E107" s="60"/>
      <c r="F107" s="60"/>
      <c r="G107" s="60"/>
      <c r="H107" s="60"/>
      <c r="I107" s="60"/>
      <c r="J107" s="60"/>
      <c r="K107" s="60"/>
      <c r="L107" s="60"/>
      <c r="M107" s="61"/>
      <c r="N107" s="61"/>
    </row>
    <row r="108" spans="1:14" x14ac:dyDescent="0.25">
      <c r="A108" s="60"/>
      <c r="B108" s="60"/>
      <c r="C108" s="60"/>
      <c r="D108" s="60"/>
      <c r="E108" s="60"/>
      <c r="F108" s="60"/>
      <c r="G108" s="60"/>
      <c r="H108" s="60"/>
      <c r="I108" s="60"/>
      <c r="J108" s="60"/>
      <c r="K108" s="60"/>
      <c r="L108" s="60"/>
      <c r="M108" s="61"/>
      <c r="N108" s="61"/>
    </row>
    <row r="109" spans="1:14" x14ac:dyDescent="0.25">
      <c r="A109" s="60"/>
      <c r="B109" s="60"/>
      <c r="C109" s="60"/>
      <c r="D109" s="60"/>
      <c r="E109" s="60"/>
      <c r="F109" s="60"/>
      <c r="G109" s="60"/>
      <c r="H109" s="60"/>
      <c r="I109" s="60"/>
      <c r="J109" s="60"/>
      <c r="K109" s="60"/>
      <c r="L109" s="60"/>
      <c r="M109" s="61"/>
      <c r="N109" s="61"/>
    </row>
    <row r="110" spans="1:14" x14ac:dyDescent="0.25">
      <c r="A110" s="60"/>
      <c r="B110" s="60"/>
      <c r="C110" s="60"/>
      <c r="D110" s="60"/>
      <c r="E110" s="60"/>
      <c r="F110" s="60"/>
      <c r="G110" s="60"/>
      <c r="H110" s="60"/>
      <c r="I110" s="60"/>
      <c r="J110" s="60"/>
      <c r="K110" s="60"/>
      <c r="L110" s="60"/>
      <c r="M110" s="61"/>
      <c r="N110" s="61"/>
    </row>
    <row r="111" spans="1:14" x14ac:dyDescent="0.25">
      <c r="A111" s="60"/>
      <c r="B111" s="60"/>
      <c r="C111" s="60"/>
      <c r="D111" s="60"/>
      <c r="E111" s="60"/>
      <c r="F111" s="60"/>
      <c r="G111" s="60"/>
      <c r="H111" s="60"/>
      <c r="I111" s="60"/>
      <c r="J111" s="60"/>
      <c r="K111" s="60"/>
      <c r="L111" s="60"/>
      <c r="M111" s="61"/>
      <c r="N111" s="61"/>
    </row>
    <row r="112" spans="1:14" x14ac:dyDescent="0.25">
      <c r="A112" s="60"/>
      <c r="B112" s="60"/>
      <c r="C112" s="60"/>
      <c r="D112" s="60"/>
      <c r="E112" s="60"/>
      <c r="F112" s="60"/>
      <c r="G112" s="60"/>
      <c r="H112" s="60"/>
      <c r="I112" s="60"/>
      <c r="J112" s="60"/>
      <c r="K112" s="60"/>
      <c r="L112" s="60"/>
      <c r="M112" s="61"/>
      <c r="N112" s="61"/>
    </row>
    <row r="113" spans="1:14" x14ac:dyDescent="0.25">
      <c r="A113" s="60"/>
      <c r="B113" s="60"/>
      <c r="C113" s="60"/>
      <c r="D113" s="60"/>
      <c r="E113" s="60"/>
      <c r="F113" s="60"/>
      <c r="G113" s="60"/>
      <c r="H113" s="60"/>
      <c r="I113" s="60"/>
      <c r="J113" s="60"/>
      <c r="K113" s="60"/>
      <c r="L113" s="60"/>
      <c r="M113" s="61"/>
      <c r="N113" s="61"/>
    </row>
    <row r="114" spans="1:14" x14ac:dyDescent="0.25">
      <c r="A114" s="60"/>
      <c r="B114" s="60"/>
      <c r="C114" s="60"/>
      <c r="D114" s="60"/>
      <c r="E114" s="60"/>
      <c r="F114" s="60"/>
      <c r="G114" s="60"/>
      <c r="H114" s="60"/>
      <c r="I114" s="60"/>
      <c r="J114" s="60"/>
      <c r="K114" s="60"/>
      <c r="L114" s="60"/>
      <c r="M114" s="61"/>
      <c r="N114" s="61"/>
    </row>
    <row r="115" spans="1:14" x14ac:dyDescent="0.25">
      <c r="A115" s="60"/>
      <c r="B115" s="60"/>
      <c r="C115" s="60"/>
      <c r="D115" s="60"/>
      <c r="E115" s="60"/>
      <c r="F115" s="60"/>
      <c r="G115" s="60"/>
      <c r="H115" s="60"/>
      <c r="I115" s="60"/>
      <c r="J115" s="60"/>
      <c r="K115" s="60"/>
      <c r="L115" s="60"/>
      <c r="M115" s="61"/>
      <c r="N115" s="61"/>
    </row>
    <row r="116" spans="1:14" x14ac:dyDescent="0.25">
      <c r="A116" s="60"/>
      <c r="B116" s="60"/>
      <c r="C116" s="60"/>
      <c r="D116" s="60"/>
      <c r="E116" s="60"/>
      <c r="F116" s="60"/>
      <c r="G116" s="60"/>
      <c r="H116" s="60"/>
      <c r="I116" s="60"/>
      <c r="J116" s="60"/>
      <c r="K116" s="60"/>
      <c r="L116" s="60"/>
      <c r="M116" s="61"/>
      <c r="N116" s="61"/>
    </row>
    <row r="117" spans="1:14" x14ac:dyDescent="0.25">
      <c r="A117" s="60"/>
      <c r="B117" s="60"/>
      <c r="C117" s="60"/>
      <c r="D117" s="60"/>
      <c r="E117" s="60"/>
      <c r="F117" s="60"/>
      <c r="G117" s="60"/>
      <c r="H117" s="60"/>
      <c r="I117" s="60"/>
      <c r="J117" s="60"/>
      <c r="K117" s="60"/>
      <c r="L117" s="60"/>
      <c r="M117" s="61"/>
      <c r="N117" s="61"/>
    </row>
    <row r="118" spans="1:14" x14ac:dyDescent="0.25">
      <c r="A118" s="60"/>
      <c r="B118" s="60"/>
      <c r="C118" s="60"/>
      <c r="D118" s="60"/>
      <c r="E118" s="60"/>
      <c r="F118" s="60"/>
      <c r="G118" s="60"/>
      <c r="H118" s="60"/>
      <c r="I118" s="60"/>
      <c r="J118" s="60"/>
      <c r="K118" s="60"/>
      <c r="L118" s="60"/>
      <c r="M118" s="61"/>
      <c r="N118" s="61"/>
    </row>
    <row r="119" spans="1:14" x14ac:dyDescent="0.25">
      <c r="A119" s="60"/>
      <c r="B119" s="60"/>
      <c r="C119" s="60"/>
      <c r="D119" s="60"/>
      <c r="E119" s="60"/>
      <c r="F119" s="60"/>
      <c r="G119" s="60"/>
      <c r="H119" s="60"/>
      <c r="I119" s="60"/>
      <c r="J119" s="60"/>
      <c r="K119" s="60"/>
      <c r="L119" s="60"/>
      <c r="M119" s="61"/>
      <c r="N119" s="61"/>
    </row>
    <row r="120" spans="1:14" x14ac:dyDescent="0.25">
      <c r="A120" s="60"/>
      <c r="B120" s="60"/>
      <c r="C120" s="60"/>
      <c r="D120" s="60"/>
      <c r="E120" s="60"/>
      <c r="F120" s="60"/>
      <c r="G120" s="60"/>
      <c r="H120" s="60"/>
      <c r="I120" s="60"/>
      <c r="J120" s="60"/>
      <c r="K120" s="60"/>
      <c r="L120" s="60"/>
      <c r="M120" s="61"/>
      <c r="N120" s="61"/>
    </row>
    <row r="121" spans="1:14" x14ac:dyDescent="0.25">
      <c r="A121" s="60"/>
      <c r="B121" s="60"/>
      <c r="C121" s="60"/>
      <c r="D121" s="60"/>
      <c r="E121" s="60"/>
      <c r="F121" s="60"/>
      <c r="G121" s="60"/>
      <c r="H121" s="60"/>
      <c r="I121" s="60"/>
      <c r="J121" s="60"/>
      <c r="K121" s="60"/>
      <c r="L121" s="60"/>
      <c r="M121" s="61"/>
      <c r="N121" s="61"/>
    </row>
    <row r="122" spans="1:14" x14ac:dyDescent="0.25">
      <c r="A122" s="60"/>
      <c r="B122" s="60"/>
      <c r="C122" s="60"/>
      <c r="D122" s="60"/>
      <c r="E122" s="60"/>
      <c r="F122" s="60"/>
      <c r="G122" s="60"/>
      <c r="H122" s="60"/>
      <c r="I122" s="60"/>
      <c r="J122" s="60"/>
      <c r="K122" s="60"/>
      <c r="L122" s="60"/>
      <c r="M122" s="61"/>
      <c r="N122" s="61"/>
    </row>
    <row r="123" spans="1:14" x14ac:dyDescent="0.25">
      <c r="A123" s="60"/>
      <c r="B123" s="60"/>
      <c r="C123" s="60"/>
      <c r="D123" s="60"/>
      <c r="E123" s="60"/>
      <c r="F123" s="60"/>
      <c r="G123" s="60"/>
      <c r="H123" s="60"/>
      <c r="I123" s="60"/>
      <c r="J123" s="60"/>
      <c r="K123" s="60"/>
      <c r="L123" s="60"/>
      <c r="M123" s="61"/>
      <c r="N123" s="61"/>
    </row>
    <row r="124" spans="1:14" x14ac:dyDescent="0.25">
      <c r="A124" s="60"/>
      <c r="B124" s="60"/>
      <c r="C124" s="60"/>
      <c r="D124" s="60"/>
      <c r="E124" s="60"/>
      <c r="F124" s="60"/>
      <c r="G124" s="60"/>
      <c r="H124" s="60"/>
      <c r="I124" s="60"/>
      <c r="J124" s="60"/>
      <c r="K124" s="60"/>
      <c r="L124" s="60"/>
      <c r="M124" s="61"/>
      <c r="N124" s="61"/>
    </row>
    <row r="125" spans="1:14" x14ac:dyDescent="0.25">
      <c r="A125" s="60"/>
      <c r="B125" s="60"/>
      <c r="C125" s="60"/>
      <c r="D125" s="60"/>
      <c r="E125" s="60"/>
      <c r="F125" s="60"/>
      <c r="G125" s="60"/>
      <c r="H125" s="60"/>
      <c r="I125" s="60"/>
      <c r="J125" s="60"/>
      <c r="K125" s="60"/>
      <c r="L125" s="60"/>
      <c r="M125" s="61"/>
      <c r="N125" s="61"/>
    </row>
    <row r="126" spans="1:14" x14ac:dyDescent="0.25">
      <c r="A126" s="61"/>
      <c r="B126" s="61"/>
      <c r="C126" s="61"/>
      <c r="D126" s="61"/>
      <c r="E126" s="61"/>
      <c r="F126" s="61"/>
      <c r="G126" s="61"/>
      <c r="H126" s="61"/>
      <c r="I126" s="61"/>
      <c r="J126" s="61"/>
      <c r="K126" s="61"/>
      <c r="L126" s="61"/>
      <c r="M126" s="61"/>
      <c r="N126" s="61"/>
    </row>
  </sheetData>
  <printOptions headings="1" gridLines="1"/>
  <pageMargins left="0.7" right="0.7" top="0.75" bottom="0.75" header="0.3" footer="0.3"/>
  <pageSetup scale="73" fitToHeight="0" orientation="landscape" r:id="rId1"/>
  <headerFooter>
    <oddHeader>&amp;C&amp;F
&amp;A</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4"/>
  <sheetViews>
    <sheetView workbookViewId="0">
      <selection activeCell="B72" sqref="B72"/>
    </sheetView>
  </sheetViews>
  <sheetFormatPr defaultRowHeight="15" x14ac:dyDescent="0.25"/>
  <cols>
    <col min="1" max="1" width="54.42578125" style="3" customWidth="1"/>
    <col min="2" max="2" width="15.140625" style="3" customWidth="1"/>
    <col min="3" max="3" width="14.42578125" style="3" customWidth="1"/>
    <col min="4" max="4" width="13.28515625" bestFit="1" customWidth="1"/>
    <col min="5" max="5" width="13.28515625" customWidth="1"/>
    <col min="6" max="6" width="47.85546875" hidden="1" customWidth="1"/>
    <col min="7" max="7" width="19.28515625" hidden="1" customWidth="1"/>
    <col min="8" max="8" width="22.7109375" style="3" customWidth="1"/>
    <col min="9" max="10" width="34.42578125" style="3" customWidth="1"/>
    <col min="11" max="16384" width="9.140625" style="3"/>
  </cols>
  <sheetData>
    <row r="1" spans="1:7" x14ac:dyDescent="0.25">
      <c r="A1" s="83" t="s">
        <v>325</v>
      </c>
      <c r="B1" s="84" t="s">
        <v>9</v>
      </c>
      <c r="C1" s="84" t="s">
        <v>2</v>
      </c>
      <c r="D1" s="84" t="s">
        <v>3</v>
      </c>
      <c r="E1" s="85" t="s">
        <v>11</v>
      </c>
      <c r="F1" s="86" t="s">
        <v>335</v>
      </c>
      <c r="G1" s="3"/>
    </row>
    <row r="2" spans="1:7" ht="30" x14ac:dyDescent="0.25">
      <c r="A2" s="74" t="str">
        <f ca="1">Table1[[#This Row],[Metric]]</f>
        <v>% of AF high school graduating seniors are accepted into a 4-year college before they graduate from high school.</v>
      </c>
      <c r="B2" s="21" t="str">
        <f ca="1">Table1[[#This Row],[Team Owner]]</f>
        <v>Superintendent</v>
      </c>
      <c r="C2" s="31">
        <f ca="1">Table1[[#This Row],[Target]]</f>
        <v>1</v>
      </c>
      <c r="D2" s="72">
        <f ca="1">Table1[[#This Row],[Updated]]</f>
        <v>41214</v>
      </c>
      <c r="E2" s="21" t="str">
        <f ca="1">Table1[[#This Row],[Notes]]</f>
        <v xml:space="preserve"> </v>
      </c>
      <c r="F2" s="15" t="str">
        <f ca="1">Table1[[#This Row],[Color]]</f>
        <v>green</v>
      </c>
      <c r="G2" s="3"/>
    </row>
    <row r="3" spans="1:7" x14ac:dyDescent="0.25">
      <c r="A3" s="74" t="str">
        <f ca="1">Table1[[#This Row],[Metric]]</f>
        <v xml:space="preserve">AF's growth rate in terms of number of academies </v>
      </c>
      <c r="B3" s="21" t="str">
        <f ca="1">Table1[[#This Row],[Team Owner]]</f>
        <v>CEO</v>
      </c>
      <c r="C3" s="90" t="str">
        <f ca="1">Table1[[#This Row],[Target]]</f>
        <v>&gt;10%, &lt;20%</v>
      </c>
      <c r="D3" s="72">
        <f ca="1">Table1[[#This Row],[Updated]]</f>
        <v>41512</v>
      </c>
      <c r="E3" s="21" t="str">
        <f ca="1">Table1[[#This Row],[Notes]]</f>
        <v xml:space="preserve"> </v>
      </c>
      <c r="F3" s="15" t="str">
        <f ca="1">Table1[[#This Row],[Color]]</f>
        <v>green</v>
      </c>
      <c r="G3" s="3"/>
    </row>
    <row r="4" spans="1:7" x14ac:dyDescent="0.25">
      <c r="A4" s="74" t="str">
        <f ca="1">Table1[[#This Row],[Metric]]</f>
        <v>AF's growth rate in terms of number of students</v>
      </c>
      <c r="B4" s="21" t="str">
        <f ca="1">Table1[[#This Row],[Team Owner]]</f>
        <v>CEO</v>
      </c>
      <c r="C4" s="31" t="str">
        <f ca="1">Table1[[#This Row],[Target]]</f>
        <v>&gt;10%, &lt;20%</v>
      </c>
      <c r="D4" s="72">
        <f ca="1">Table1[[#This Row],[Updated]]</f>
        <v>41455</v>
      </c>
      <c r="E4" s="21" t="str">
        <f ca="1">Table1[[#This Row],[Notes]]</f>
        <v xml:space="preserve"> </v>
      </c>
      <c r="F4" s="15" t="str">
        <f ca="1">Table1[[#This Row],[Color]]</f>
        <v>green</v>
      </c>
      <c r="G4" s="3"/>
    </row>
    <row r="5" spans="1:7" ht="75" x14ac:dyDescent="0.25">
      <c r="A5" s="74" t="str">
        <f ca="1">Table1[[#This Row],[Metric]]</f>
        <v xml:space="preserve">Pipeline of principals for every projected opening (new schools and successor seats) in next 2 years; this means people are on pace to finish a two-year PIR program in time for every opening.
</v>
      </c>
      <c r="B5" s="21" t="str">
        <f ca="1">Table1[[#This Row],[Team Owner]]</f>
        <v>Leadership Development</v>
      </c>
      <c r="C5" s="88">
        <f ca="1">Table1[[#This Row],[Target]]</f>
        <v>1.5</v>
      </c>
      <c r="D5" s="72">
        <f ca="1">Table1[[#This Row],[Updated]]</f>
        <v>41466</v>
      </c>
      <c r="E5" s="21" t="str">
        <f ca="1">Table1[[#This Row],[Notes]]</f>
        <v xml:space="preserve"> </v>
      </c>
      <c r="F5" s="15" t="str">
        <f ca="1">Table1[[#This Row],[Color]]</f>
        <v>green</v>
      </c>
      <c r="G5" s="3"/>
    </row>
    <row r="6" spans="1:7" ht="30" x14ac:dyDescent="0.25">
      <c r="A6" s="74" t="str">
        <f ca="1">Table1[[#This Row],[Metric]]</f>
        <v>% of principals retained (who would have been offered a position for the next school year) in network</v>
      </c>
      <c r="B6" s="21" t="str">
        <f ca="1">Table1[[#This Row],[Team Owner]]</f>
        <v>Superintendent</v>
      </c>
      <c r="C6" s="87">
        <f ca="1">Table1[[#This Row],[Target]]</f>
        <v>0.85</v>
      </c>
      <c r="D6" s="72">
        <f ca="1">Table1[[#This Row],[Updated]]</f>
        <v>41470</v>
      </c>
      <c r="E6" s="21" t="str">
        <f ca="1">Table1[[#This Row],[Notes]]</f>
        <v xml:space="preserve"> </v>
      </c>
      <c r="F6" s="15" t="str">
        <f ca="1">Table1[[#This Row],[Color]]</f>
        <v>green</v>
      </c>
      <c r="G6" s="3"/>
    </row>
    <row r="7" spans="1:7" ht="30" x14ac:dyDescent="0.25">
      <c r="A7" s="74" t="str">
        <f ca="1">Table1[[#This Row],[Metric]]</f>
        <v>% or more of DSOs who received or would have received an offer came back to AF (any position within the network)</v>
      </c>
      <c r="B7" s="21" t="str">
        <f ca="1">Table1[[#This Row],[Team Owner]]</f>
        <v>Operations</v>
      </c>
      <c r="C7" s="31">
        <f ca="1">Table1[[#This Row],[Target]]</f>
        <v>0.85</v>
      </c>
      <c r="D7" s="72">
        <f ca="1">Table1[[#This Row],[Updated]]</f>
        <v>41424</v>
      </c>
      <c r="E7" s="21" t="str">
        <f ca="1">Table1[[#This Row],[Notes]]</f>
        <v xml:space="preserve"> </v>
      </c>
      <c r="F7" s="15" t="str">
        <f ca="1">Table1[[#This Row],[Color]]</f>
        <v>green</v>
      </c>
      <c r="G7" s="3"/>
    </row>
    <row r="8" spans="1:7" ht="45" x14ac:dyDescent="0.25">
      <c r="A8" s="74" t="str">
        <f ca="1">Table1[[#This Row],[Metric]]</f>
        <v>% of participants who  report that each cohort workshop (Deans, PIRs, Principals, DSOs) is helpful or extremely helpful</v>
      </c>
      <c r="B8" s="21" t="str">
        <f ca="1">Table1[[#This Row],[Team Owner]]</f>
        <v>Leadership Development</v>
      </c>
      <c r="C8" s="31">
        <f ca="1">Table1[[#This Row],[Target]]</f>
        <v>0.9</v>
      </c>
      <c r="D8" s="72">
        <f ca="1">Table1[[#This Row],[Updated]]</f>
        <v>41512</v>
      </c>
      <c r="E8" s="21" t="str">
        <f ca="1">Table1[[#This Row],[Notes]]</f>
        <v xml:space="preserve"> </v>
      </c>
      <c r="F8" s="15" t="str">
        <f ca="1">Table1[[#This Row],[Color]]</f>
        <v>green</v>
      </c>
      <c r="G8" s="3"/>
    </row>
    <row r="9" spans="1:7" ht="60" x14ac:dyDescent="0.25">
      <c r="A9" s="74" t="str">
        <f ca="1">Table1[[#This Row],[Metric]]</f>
        <v>At our schools and NS, Black and Latino offer renewal acceptance rates are equal to or higher than those of other staff members</v>
      </c>
      <c r="B9" s="21" t="str">
        <f ca="1">Table1[[#This Row],[Team Owner]]</f>
        <v>Principals</v>
      </c>
      <c r="C9" s="87">
        <f ca="1">Table1[[#This Row],[Target]]</f>
        <v>0.8</v>
      </c>
      <c r="D9" s="72">
        <f ca="1">Table1[[#This Row],[Updated]]</f>
        <v>41529</v>
      </c>
      <c r="E9" s="21" t="str">
        <f ca="1">Table1[[#This Row],[Notes]]</f>
        <v>9.12.13 data still requires DSO certification</v>
      </c>
      <c r="F9" s="15" t="str">
        <f ca="1">Table1[[#This Row],[Color]]</f>
        <v>green</v>
      </c>
      <c r="G9" s="3"/>
    </row>
    <row r="10" spans="1:7" ht="195" x14ac:dyDescent="0.25">
      <c r="A10" s="74" t="str">
        <f ca="1">Table1[[#This Row],[Metric]]</f>
        <v xml:space="preserve">At our schools and NS, less than 5% gap in Org Health responses between Black &amp; Latino and first generation college staff members and other staff members when averaging the following questions: "How much are you learning and developing in your position?", "There is someone at work who encourages and supports my learning and development.", "I feel like I have opportunities for professional growth within my school or within the network.",   "Achievement First creates a welcoming environment for me, given my background (e.g. race, ethnicity, class, gender, sexual orientation, religion, etc.)", "I feel positive about working at AF."
</v>
      </c>
      <c r="B10" s="21" t="str">
        <f ca="1">Table1[[#This Row],[Team Owner]]</f>
        <v>Principals</v>
      </c>
      <c r="C10" s="31" t="str">
        <f ca="1">Table1[[#This Row],[Target]]</f>
        <v>&lt;5%</v>
      </c>
      <c r="D10" s="72">
        <f ca="1">Table1[[#This Row],[Updated]]</f>
        <v>41306</v>
      </c>
      <c r="E10" s="21" t="str">
        <f ca="1">Table1[[#This Row],[Notes]]</f>
        <v xml:space="preserve"> </v>
      </c>
      <c r="F10" s="78" t="str">
        <f ca="1">Table1[[#This Row],[Color]]</f>
        <v>green</v>
      </c>
      <c r="G10" s="3"/>
    </row>
    <row r="11" spans="1:7" ht="105" x14ac:dyDescent="0.25">
      <c r="A11" s="74" t="str">
        <f ca="1">Table1[[#This Row],[Metric]]</f>
        <v>% of teacher and dean seats are filled by June 30</v>
      </c>
      <c r="B11" s="21" t="str">
        <f ca="1">Table1[[#This Row],[Team Owner]]</f>
        <v>Recruit</v>
      </c>
      <c r="C11" s="31">
        <f ca="1">Table1[[#This Row],[Target]]</f>
        <v>0.9</v>
      </c>
      <c r="D11" s="72">
        <f ca="1">Table1[[#This Row],[Updated]]</f>
        <v>41455</v>
      </c>
      <c r="E11" s="21" t="str">
        <f ca="1">Table1[[#This Row],[Notes]]</f>
        <v>Targets varies (depends on how many seats they know they need by June 30)</v>
      </c>
      <c r="F11" s="15" t="str">
        <f ca="1">Table1[[#This Row],[Color]]</f>
        <v>green</v>
      </c>
      <c r="G11" s="3"/>
    </row>
    <row r="12" spans="1:7" ht="45" x14ac:dyDescent="0.25">
      <c r="A12" s="74" t="str">
        <f ca="1">Table1[[#This Row],[Metric]]</f>
        <v>Facilities operations: % of all schools will finish the year at a 3.0 (i.e. &gt; proficient) or higher on the Facility Deep Dive (shared goal with Team Ops)</v>
      </c>
      <c r="B12" s="21" t="str">
        <f ca="1">Table1[[#This Row],[Team Owner]]</f>
        <v>Facilities</v>
      </c>
      <c r="C12" s="31">
        <f ca="1">Table1[[#This Row],[Target]]</f>
        <v>0.9</v>
      </c>
      <c r="D12" s="72">
        <f ca="1">Table1[[#This Row],[Updated]]</f>
        <v>41456</v>
      </c>
      <c r="E12" s="21" t="str">
        <f ca="1">Table1[[#This Row],[Notes]]</f>
        <v xml:space="preserve"> </v>
      </c>
      <c r="F12" s="15" t="str">
        <f ca="1">Table1[[#This Row],[Color]]</f>
        <v>green</v>
      </c>
      <c r="G12" s="3"/>
    </row>
    <row r="13" spans="1:7" ht="45" x14ac:dyDescent="0.25">
      <c r="A13" s="74" t="str">
        <f ca="1">Table1[[#This Row],[Metric]]</f>
        <v xml:space="preserve">Human capital operations: % of all schools who finish the year at a 3.0 (i.e. &gt; proficient) or higher on the Human Capital Deep Dive (shared goal with Team Ops) </v>
      </c>
      <c r="B13" s="21" t="str">
        <f ca="1">Table1[[#This Row],[Team Owner]]</f>
        <v>Human Capital</v>
      </c>
      <c r="C13" s="31">
        <f ca="1">Table1[[#This Row],[Target]]</f>
        <v>0.95</v>
      </c>
      <c r="D13" s="72">
        <f ca="1">Table1[[#This Row],[Updated]]</f>
        <v>41470</v>
      </c>
      <c r="E13" s="21" t="str">
        <f ca="1">Table1[[#This Row],[Notes]]</f>
        <v>AFBHS was N/A</v>
      </c>
      <c r="F13" s="15" t="str">
        <f ca="1">Table1[[#This Row],[Color]]</f>
        <v>green</v>
      </c>
      <c r="G13" s="3"/>
    </row>
    <row r="14" spans="1:7" ht="75" x14ac:dyDescent="0.25">
      <c r="A14" s="74" t="str">
        <f ca="1">Table1[[#This Row],[Metric]]</f>
        <v>% of IT trouble tickets are responded to and closed within the following business hour time-frame (measured by month): Critical-RT: 1 hour/ Close in 8hours , High- RT: 2 hours / Close 24 hours, Med- RT: 5 hours / Close in 3 Days, Low- RT: 8 hours / Close in 10 Days.</v>
      </c>
      <c r="B14" s="21" t="str">
        <f ca="1">Table1[[#This Row],[Team Owner]]</f>
        <v>Systems &amp; Technology</v>
      </c>
      <c r="C14" s="31">
        <f ca="1">Table1[[#This Row],[Target]]</f>
        <v>0.95</v>
      </c>
      <c r="D14" s="72">
        <f ca="1">Table1[[#This Row],[Updated]]</f>
        <v>41514</v>
      </c>
      <c r="E14" s="21" t="str">
        <f ca="1">Table1[[#This Row],[Notes]]</f>
        <v>6 month metric. Available in other timeframes.</v>
      </c>
      <c r="F14" s="15" t="str">
        <f ca="1">Table1[[#This Row],[Color]]</f>
        <v>green</v>
      </c>
      <c r="G14" s="3"/>
    </row>
    <row r="15" spans="1:7" x14ac:dyDescent="0.25">
      <c r="A15" s="74" t="str">
        <f ca="1">Table1[[#This Row],[Metric]]</f>
        <v xml:space="preserve"># of positive national media stories per year </v>
      </c>
      <c r="B15" s="21" t="str">
        <f ca="1">Table1[[#This Row],[Team Owner]]</f>
        <v>Marketing</v>
      </c>
      <c r="C15" s="90">
        <f ca="1">Table1[[#This Row],[Target]]</f>
        <v>2</v>
      </c>
      <c r="D15" s="72">
        <f ca="1">Table1[[#This Row],[Updated]]</f>
        <v>41264</v>
      </c>
      <c r="E15" s="21" t="str">
        <f ca="1">Table1[[#This Row],[Notes]]</f>
        <v xml:space="preserve"> </v>
      </c>
      <c r="F15" s="15" t="str">
        <f ca="1">Table1[[#This Row],[Color]]</f>
        <v>green</v>
      </c>
      <c r="G15" s="3"/>
    </row>
    <row r="16" spans="1:7" ht="30" x14ac:dyDescent="0.25">
      <c r="A16" s="74" t="str">
        <f ca="1">Table1[[#This Row],[Metric]]</f>
        <v># of positive local media stories per geographic region per year  (RI, CT and NY/Brooklyn)</v>
      </c>
      <c r="B16" s="21" t="str">
        <f ca="1">Table1[[#This Row],[Team Owner]]</f>
        <v>Marketing</v>
      </c>
      <c r="C16" s="89">
        <f ca="1">Table1[[#This Row],[Target]]</f>
        <v>3</v>
      </c>
      <c r="D16" s="72">
        <f ca="1">Table1[[#This Row],[Updated]]</f>
        <v>41264</v>
      </c>
      <c r="E16" s="21" t="str">
        <f ca="1">Table1[[#This Row],[Notes]]</f>
        <v xml:space="preserve"> </v>
      </c>
      <c r="F16" s="15" t="str">
        <f ca="1">Table1[[#This Row],[Color]]</f>
        <v>green</v>
      </c>
      <c r="G16" s="3"/>
    </row>
    <row r="17" spans="1:7" ht="30" x14ac:dyDescent="0.25">
      <c r="A17" s="74" t="str">
        <f ca="1">Table1[[#This Row],[Metric]]</f>
        <v>% of private fundraising goals for operating &amp; capital that are achieved by fiscal year end</v>
      </c>
      <c r="B17" s="21" t="str">
        <f ca="1">Table1[[#This Row],[Team Owner]]</f>
        <v>Development</v>
      </c>
      <c r="C17" s="31">
        <f ca="1">Table1[[#This Row],[Target]]</f>
        <v>1</v>
      </c>
      <c r="D17" s="72">
        <f ca="1">Table1[[#This Row],[Updated]]</f>
        <v>41455</v>
      </c>
      <c r="E17" s="21" t="str">
        <f ca="1">Table1[[#This Row],[Notes]]</f>
        <v xml:space="preserve"> </v>
      </c>
      <c r="F17" s="15" t="str">
        <f ca="1">Table1[[#This Row],[Color]]</f>
        <v>green</v>
      </c>
      <c r="G17" s="3"/>
    </row>
    <row r="18" spans="1:7" ht="30" x14ac:dyDescent="0.25">
      <c r="A18" s="74" t="str">
        <f ca="1">Table1[[#This Row],[Metric]]</f>
        <v>% of major donors (&gt; $50,000) who renew their annual gifts at same or greater level</v>
      </c>
      <c r="B18" s="21" t="str">
        <f ca="1">Table1[[#This Row],[Team Owner]]</f>
        <v>Development</v>
      </c>
      <c r="C18" s="87">
        <f ca="1">Table1[[#This Row],[Target]]</f>
        <v>0.8</v>
      </c>
      <c r="D18" s="72">
        <f ca="1">Table1[[#This Row],[Updated]]</f>
        <v>41527</v>
      </c>
      <c r="E18" s="21" t="str">
        <f ca="1">Table1[[#This Row],[Notes]]</f>
        <v xml:space="preserve"> </v>
      </c>
      <c r="F18" s="15" t="str">
        <f ca="1">Table1[[#This Row],[Color]]</f>
        <v>green</v>
      </c>
      <c r="G18" s="3"/>
    </row>
    <row r="19" spans="1:7" x14ac:dyDescent="0.25">
      <c r="A19" s="74" t="str">
        <f ca="1">Table1[[#This Row],[Metric]]</f>
        <v># of new donors (&gt;$5,000 donation)</v>
      </c>
      <c r="B19" s="21" t="str">
        <f ca="1">Table1[[#This Row],[Team Owner]]</f>
        <v>Development</v>
      </c>
      <c r="C19" s="89">
        <f ca="1">Table1[[#This Row],[Target]]</f>
        <v>15</v>
      </c>
      <c r="D19" s="72">
        <f ca="1">Table1[[#This Row],[Updated]]</f>
        <v>41527</v>
      </c>
      <c r="E19" s="21" t="str">
        <f ca="1">Table1[[#This Row],[Notes]]</f>
        <v xml:space="preserve"> </v>
      </c>
      <c r="F19" s="15" t="str">
        <f ca="1">Table1[[#This Row],[Color]]</f>
        <v>green</v>
      </c>
      <c r="G19" s="3"/>
    </row>
    <row r="20" spans="1:7" ht="75" x14ac:dyDescent="0.25">
      <c r="A20" s="74" t="str">
        <f ca="1">Table1[[#This Row],[Metric]]</f>
        <v xml:space="preserve">Net income (total revenue minus expense) is equal to or greater than board-approved budgeted net income. (Close where net income is less than board-approved budgeted net income by no more than 1.0% of total budgeted operating expenses) </v>
      </c>
      <c r="B20" s="21" t="str">
        <f ca="1">Table1[[#This Row],[Team Owner]]</f>
        <v>Finance</v>
      </c>
      <c r="C20" s="31" t="str">
        <f ca="1">Table1[[#This Row],[Target]]</f>
        <v>Net &gt; Budget</v>
      </c>
      <c r="D20" s="72">
        <f ca="1">Table1[[#This Row],[Updated]]</f>
        <v>41512</v>
      </c>
      <c r="E20" s="21" t="str">
        <f ca="1">Table1[[#This Row],[Notes]]</f>
        <v xml:space="preserve"> </v>
      </c>
      <c r="F20" s="15" t="str">
        <f ca="1">Table1[[#This Row],[Color]]</f>
        <v>green</v>
      </c>
      <c r="G20" s="3"/>
    </row>
    <row r="21" spans="1:7" ht="45" x14ac:dyDescent="0.25">
      <c r="A21" s="74" t="str">
        <f ca="1">Table1[[#This Row],[Metric]]</f>
        <v>Finance operations:  Network Support and % of all schools will finish the year at a 3.0 (i.e. &gt; proficient) or higher on the Finance Deep Dive (shared goal with Team Ops)</v>
      </c>
      <c r="B21" s="21" t="str">
        <f ca="1">Table1[[#This Row],[Team Owner]]</f>
        <v>Finance</v>
      </c>
      <c r="C21" s="87">
        <f ca="1">Table1[[#This Row],[Target]]</f>
        <v>0.9</v>
      </c>
      <c r="D21" s="72">
        <f ca="1">Table1[[#This Row],[Updated]]</f>
        <v>41394</v>
      </c>
      <c r="E21" s="21" t="str">
        <f ca="1">Table1[[#This Row],[Notes]]</f>
        <v xml:space="preserve"> </v>
      </c>
      <c r="F21" s="15" t="str">
        <f ca="1">Table1[[#This Row],[Color]]</f>
        <v>green</v>
      </c>
      <c r="G21" s="3"/>
    </row>
    <row r="22" spans="1:7" ht="60" x14ac:dyDescent="0.25">
      <c r="A22" s="74" t="str">
        <f ca="1">Table1[[#This Row],[Metric]]</f>
        <v>% of fully-scaled AF schools spend at or less per pupil than traditional district schools average in apples-to-apples comparison (i.e. controlling for differences in categories of expenses being funded such as facilities costs)</v>
      </c>
      <c r="B22" s="21" t="str">
        <f ca="1">Table1[[#This Row],[Team Owner]]</f>
        <v>Finance</v>
      </c>
      <c r="C22" s="87">
        <f ca="1">Table1[[#This Row],[Target]]</f>
        <v>0.95</v>
      </c>
      <c r="D22" s="72">
        <f ca="1">Table1[[#This Row],[Updated]]</f>
        <v>41514</v>
      </c>
      <c r="E22" s="21" t="str">
        <f ca="1">Table1[[#This Row],[Notes]]</f>
        <v xml:space="preserve"> </v>
      </c>
      <c r="F22" s="15" t="str">
        <f ca="1">Table1[[#This Row],[Color]]</f>
        <v>green</v>
      </c>
      <c r="G22" s="3"/>
    </row>
    <row r="23" spans="1:7" ht="90" x14ac:dyDescent="0.25">
      <c r="A23" s="74" t="str">
        <f ca="1">Table1[[#This Row],[Metric]]</f>
        <v xml:space="preserve">AF network support core is self-sustaining on school management fees by 2017-2018: Network support does no fundraising for core functions.  (2013-14:  $3.2 million, 2014-15:  $2.8 million, 2015-16:  $2.1 million, 2016-17:  $1.2 million, 2017-18:  $0 million)
</v>
      </c>
      <c r="B23" s="21" t="str">
        <f ca="1">Table1[[#This Row],[Team Owner]]</f>
        <v>Finance</v>
      </c>
      <c r="C23" s="31" t="str">
        <f ca="1">Table1[[#This Row],[Target]]</f>
        <v>Yes</v>
      </c>
      <c r="D23" s="72">
        <f ca="1">Table1[[#This Row],[Updated]]</f>
        <v>41512</v>
      </c>
      <c r="E23" s="21" t="str">
        <f ca="1">Table1[[#This Row],[Notes]]</f>
        <v xml:space="preserve"> </v>
      </c>
      <c r="F23" s="15" t="str">
        <f ca="1">Table1[[#This Row],[Color]]</f>
        <v>green</v>
      </c>
      <c r="G23" s="3"/>
    </row>
    <row r="24" spans="1:7" ht="30" x14ac:dyDescent="0.25">
      <c r="A24" s="74" t="str">
        <f ca="1">Table1[[#This Row],[Metric]]</f>
        <v>% of NS staff members that remained in the network (excluding terminated staff members)</v>
      </c>
      <c r="B24" s="21" t="str">
        <f ca="1">Table1[[#This Row],[Team Owner]]</f>
        <v>Human Capital</v>
      </c>
      <c r="C24" s="31">
        <f ca="1">Table1[[#This Row],[Target]]</f>
        <v>0.85</v>
      </c>
      <c r="D24" s="72">
        <f ca="1">Table1[[#This Row],[Updated]]</f>
        <v>41528</v>
      </c>
      <c r="E24" s="21" t="str">
        <f ca="1">Table1[[#This Row],[Notes]]</f>
        <v xml:space="preserve"> </v>
      </c>
      <c r="F24" s="15" t="str">
        <f ca="1">Table1[[#This Row],[Color]]</f>
        <v>green</v>
      </c>
      <c r="G24" s="3"/>
    </row>
    <row r="25" spans="1:7" ht="255" x14ac:dyDescent="0.25">
      <c r="A25" s="74" t="str">
        <f ca="1">Table1[[#This Row],[Metric]]</f>
        <v>% of AF Capstone grades (4th, 8th, 10th grade CT, Regents NY) that exceed the non-poor state average in math</v>
      </c>
      <c r="B25" s="21" t="str">
        <f ca="1">Table1[[#This Row],[Team Owner]]</f>
        <v>Superintendent</v>
      </c>
      <c r="C25" s="87">
        <f ca="1">Table1[[#This Row],[Target]]</f>
        <v>0.95</v>
      </c>
      <c r="D25" s="72">
        <f ca="1">Table1[[#This Row],[Updated]]</f>
        <v>41505</v>
      </c>
      <c r="E25" s="21" t="str">
        <f ca="1">Table1[[#This Row],[Notes]]</f>
        <v>For 2012-13 scores, NY State has shifted to CC aligned standards, which have shifted the standard against which our performance is measured in NY, but not CT-- please read data in that context.</v>
      </c>
      <c r="F25" s="15" t="str">
        <f ca="1">Table1[[#This Row],[Color]]</f>
        <v>yellow</v>
      </c>
      <c r="G25" s="3"/>
    </row>
    <row r="26" spans="1:7" ht="30" x14ac:dyDescent="0.25">
      <c r="A26" s="74" t="str">
        <f ca="1">Table1[[#This Row],[Metric]]</f>
        <v>% Percent of seniors will have a minimum 1500 SAT total max score (best reading + best writing + best math)</v>
      </c>
      <c r="B26" s="21" t="str">
        <f ca="1">Table1[[#This Row],[Team Owner]]</f>
        <v>Superintendent</v>
      </c>
      <c r="C26" s="31">
        <f ca="1">Table1[[#This Row],[Target]]</f>
        <v>0.85</v>
      </c>
      <c r="D26" s="72">
        <f ca="1">Table1[[#This Row],[Updated]]</f>
        <v>41515</v>
      </c>
      <c r="E26" s="21" t="str">
        <f ca="1">Table1[[#This Row],[Notes]]</f>
        <v>Availability varies</v>
      </c>
      <c r="F26" s="15" t="str">
        <f ca="1">Table1[[#This Row],[Color]]</f>
        <v>yellow</v>
      </c>
      <c r="G26" s="3"/>
    </row>
    <row r="27" spans="1:7" ht="30" x14ac:dyDescent="0.25">
      <c r="A27" s="74" t="str">
        <f ca="1">Table1[[#This Row],[Metric]]</f>
        <v>% of AF students who finish 8th grade and enroll at an AF high school</v>
      </c>
      <c r="B27" s="21" t="str">
        <f ca="1">Table1[[#This Row],[Team Owner]]</f>
        <v>Superintendent</v>
      </c>
      <c r="C27" s="31">
        <f ca="1">Table1[[#This Row],[Target]]</f>
        <v>0.75</v>
      </c>
      <c r="D27" s="72">
        <f ca="1">Table1[[#This Row],[Updated]]</f>
        <v>41214</v>
      </c>
      <c r="E27" s="21" t="str">
        <f ca="1">Table1[[#This Row],[Notes]]</f>
        <v xml:space="preserve"> </v>
      </c>
      <c r="F27" s="15" t="str">
        <f ca="1">Table1[[#This Row],[Color]]</f>
        <v>yellow</v>
      </c>
      <c r="G27" s="3"/>
    </row>
    <row r="28" spans="1:7" ht="60" x14ac:dyDescent="0.25">
      <c r="A28" s="74" t="str">
        <f ca="1">Table1[[#This Row],[Metric]]</f>
        <v>% of AF high school graduating seniors accepted into a selective admissions, 4-year college before they graduate from high school; selective admissions as defined by U.S. News &amp; World Report</v>
      </c>
      <c r="B28" s="21" t="str">
        <f ca="1">Table1[[#This Row],[Team Owner]]</f>
        <v>Superintendent</v>
      </c>
      <c r="C28" s="31">
        <f ca="1">Table1[[#This Row],[Target]]</f>
        <v>0.9</v>
      </c>
      <c r="D28" s="72">
        <f ca="1">Table1[[#This Row],[Updated]]</f>
        <v>41542</v>
      </c>
      <c r="E28" s="21" t="str">
        <f ca="1">Table1[[#This Row],[Notes]]</f>
        <v>75% at Amistad, 90% at AF Brooklyn HS</v>
      </c>
      <c r="F28" s="15" t="str">
        <f ca="1">Table1[[#This Row],[Color]]</f>
        <v>yellow</v>
      </c>
      <c r="G28" s="3"/>
    </row>
    <row r="29" spans="1:7" ht="409.5" x14ac:dyDescent="0.25">
      <c r="A29" s="74" t="str">
        <f ca="1">Table1[[#This Row],[Metric]]</f>
        <v># of geographies with an overall % of free and reduced price lunch scholars that is greater than or within 5% of district averages</v>
      </c>
      <c r="B29" s="21" t="str">
        <f ca="1">Table1[[#This Row],[Team Owner]]</f>
        <v>External Relations</v>
      </c>
      <c r="C29" s="31" t="str">
        <f ca="1">Table1[[#This Row],[Target]]</f>
        <v>All Geographies</v>
      </c>
      <c r="D29" s="72">
        <f ca="1">Table1[[#This Row],[Updated]]</f>
        <v>41469</v>
      </c>
      <c r="E29" s="21" t="str">
        <f ca="1">Table1[[#This Row],[Notes]]</f>
        <v>1st note: Team Ex is accountable for this average but practically speaking, we will focus on incoming students. Also, note that we are skeptical of district data and will apply discretion on host district averages if and when necessary. 2nd note: 12-13 demographic #s necessarily reflect 11-12 recruit season success, 13-14 #s reflect the 12-13 season, etc. 3rd note: New Haven missed metric by 8%. Bridgeoirt missed metric by 12%</v>
      </c>
      <c r="F29" s="15" t="str">
        <f ca="1">Table1[[#This Row],[Color]]</f>
        <v>yellow</v>
      </c>
      <c r="G29" s="3"/>
    </row>
    <row r="30" spans="1:7" ht="225" x14ac:dyDescent="0.25">
      <c r="A30" s="74" t="str">
        <f ca="1">Table1[[#This Row],[Metric]]</f>
        <v># of geographies with an overall % of scholars whose home language is not English that is greater than or within 5% of district averages</v>
      </c>
      <c r="B30" s="21" t="str">
        <f ca="1">Table1[[#This Row],[Team Owner]]</f>
        <v>External Relations</v>
      </c>
      <c r="C30" s="31" t="str">
        <f ca="1">Table1[[#This Row],[Target]]</f>
        <v>All Geographies</v>
      </c>
      <c r="D30" s="72">
        <f ca="1">Table1[[#This Row],[Updated]]</f>
        <v>41469</v>
      </c>
      <c r="E30" s="21" t="str">
        <f ca="1">Table1[[#This Row],[Notes]]</f>
        <v>1st note:12-13 demographic #s necessarily reflect 11-12 recruit season success, 13-14 #s reflect the 12-13 season, etc. 2nd note: Hartford missed metric by 5%.</v>
      </c>
      <c r="F30" s="15" t="str">
        <f ca="1">Table1[[#This Row],[Color]]</f>
        <v>yellow</v>
      </c>
      <c r="G30" s="3"/>
    </row>
    <row r="31" spans="1:7" ht="409.5" x14ac:dyDescent="0.25">
      <c r="A31" s="74" t="str">
        <f ca="1">Table1[[#This Row],[Metric]]</f>
        <v># of geographies with an overall % of Special Education (SPED) scholars that is greater than or within 5% of district averages</v>
      </c>
      <c r="B31" s="21" t="str">
        <f ca="1">Table1[[#This Row],[Team Owner]]</f>
        <v>External Relations</v>
      </c>
      <c r="C31" s="31" t="str">
        <f ca="1">Table1[[#This Row],[Target]]</f>
        <v>All Geographies</v>
      </c>
      <c r="D31" s="72">
        <f ca="1">Table1[[#This Row],[Updated]]</f>
        <v>41469</v>
      </c>
      <c r="E31" s="21" t="str">
        <f ca="1">Table1[[#This Row],[Notes]]</f>
        <v>1st note: Team Ex is accountable for this average but practically speaking,we will focus on incoming students. Also, note that we are skeptical of district data and will apply discretion on host district averages if and when necessary. 2nd note: 12-13 demographic #s necessarily reflect 11-12 recruit season success, 13-14 #s reflect the 12-13 season, etc. 3rd note: New Haven missed the metric by 0.2%.</v>
      </c>
      <c r="F31" s="15" t="str">
        <f ca="1">Table1[[#This Row],[Color]]</f>
        <v>yellow</v>
      </c>
      <c r="G31" s="3"/>
    </row>
    <row r="32" spans="1:7" ht="90" x14ac:dyDescent="0.25">
      <c r="A32" s="74" t="str">
        <f ca="1">Table1[[#This Row],[Metric]]</f>
        <v>% of superintendents and senior district leaders in districts where AF schools are located who agree or strongly agree with the following statement: "Achievement First operates with a spirit of sharing, openness, and cooperation and sees itself as a key part of helping to close the achievement gap for all students in the city</v>
      </c>
      <c r="B32" s="21" t="str">
        <f ca="1">Table1[[#This Row],[Team Owner]]</f>
        <v>Partnership</v>
      </c>
      <c r="C32" s="87">
        <f ca="1">Table1[[#This Row],[Target]]</f>
        <v>0.8</v>
      </c>
      <c r="D32" s="72">
        <f ca="1">Table1[[#This Row],[Updated]]</f>
        <v>41479</v>
      </c>
      <c r="E32" s="21" t="str">
        <f ca="1">Table1[[#This Row],[Notes]]</f>
        <v xml:space="preserve"> </v>
      </c>
      <c r="F32" s="15" t="str">
        <f ca="1">Table1[[#This Row],[Color]]</f>
        <v>yellow</v>
      </c>
      <c r="G32" s="3"/>
    </row>
    <row r="33" spans="1:7" ht="105" x14ac:dyDescent="0.25">
      <c r="A33" s="74" t="str">
        <f ca="1">Table1[[#This Row],[Metric]]</f>
        <v>% of new charter and renewal applications that are approved for full 5 year terms</v>
      </c>
      <c r="B33" s="21" t="str">
        <f ca="1">Table1[[#This Row],[Team Owner]]</f>
        <v>External Relations</v>
      </c>
      <c r="C33" s="89">
        <f ca="1">Table1[[#This Row],[Target]]</f>
        <v>1</v>
      </c>
      <c r="D33" s="72">
        <f ca="1">Table1[[#This Row],[Updated]]</f>
        <v>41485</v>
      </c>
      <c r="E33" s="21" t="str">
        <f ca="1">Table1[[#This Row],[Notes]]</f>
        <v>2 of 3 (AF Brownsville 5 years, AF Hartford 3 years, Charter 8 5 years)</v>
      </c>
      <c r="F33" s="15" t="str">
        <f ca="1">Table1[[#This Row],[Color]]</f>
        <v>yellow</v>
      </c>
      <c r="G33" s="3"/>
    </row>
    <row r="34" spans="1:7" ht="60" x14ac:dyDescent="0.25">
      <c r="A34" s="74" t="str">
        <f ca="1">Table1[[#This Row],[Metric]]</f>
        <v xml:space="preserve">% of schools that have at least 2.5 times the applicants per available seat in each lottery </v>
      </c>
      <c r="B34" s="21" t="str">
        <f ca="1">Table1[[#This Row],[Team Owner]]</f>
        <v>External Relations</v>
      </c>
      <c r="C34" s="31">
        <f ca="1">Table1[[#This Row],[Target]]</f>
        <v>1</v>
      </c>
      <c r="D34" s="72">
        <f ca="1">Table1[[#This Row],[Updated]]</f>
        <v>41455</v>
      </c>
      <c r="E34" s="21" t="str">
        <f ca="1">Table1[[#This Row],[Notes]]</f>
        <v>Bridgeport and Hartford Middle are the two "no"s</v>
      </c>
      <c r="F34" s="15" t="str">
        <f ca="1">Table1[[#This Row],[Color]]</f>
        <v>yellow</v>
      </c>
      <c r="G34" s="3"/>
    </row>
    <row r="35" spans="1:7" x14ac:dyDescent="0.25">
      <c r="A35" s="74" t="str">
        <f ca="1">Table1[[#This Row],[Metric]]</f>
        <v xml:space="preserve">Average student TCP survey ratings (out of 5.0) </v>
      </c>
      <c r="B35" s="21" t="str">
        <f ca="1">Table1[[#This Row],[Team Owner]]</f>
        <v>Superintendent</v>
      </c>
      <c r="C35" s="88">
        <f ca="1">Table1[[#This Row],[Target]]</f>
        <v>4.7</v>
      </c>
      <c r="D35" s="72">
        <f ca="1">Table1[[#This Row],[Updated]]</f>
        <v>41520</v>
      </c>
      <c r="E35" s="21" t="str">
        <f ca="1">Table1[[#This Row],[Notes]]</f>
        <v xml:space="preserve"> </v>
      </c>
      <c r="F35" s="15" t="str">
        <f ca="1">Table1[[#This Row],[Color]]</f>
        <v>yellow</v>
      </c>
      <c r="G35" s="3"/>
    </row>
    <row r="36" spans="1:7" ht="45" x14ac:dyDescent="0.25">
      <c r="A36" s="74" t="str">
        <f ca="1">Table1[[#This Row],[Metric]]</f>
        <v>% of principal vacancies that are met by Phase 1 or 2 PIR candidates who have worked in AF schools for at least a year</v>
      </c>
      <c r="B36" s="21" t="str">
        <f ca="1">Table1[[#This Row],[Team Owner]]</f>
        <v>Leadership Development</v>
      </c>
      <c r="C36" s="31">
        <f ca="1">Table1[[#This Row],[Target]]</f>
        <v>1</v>
      </c>
      <c r="D36" s="72">
        <f ca="1">Table1[[#This Row],[Updated]]</f>
        <v>41470</v>
      </c>
      <c r="E36" s="21" t="str">
        <f ca="1">Table1[[#This Row],[Notes]]</f>
        <v xml:space="preserve"> </v>
      </c>
      <c r="F36" s="15" t="str">
        <f ca="1">Table1[[#This Row],[Color]]</f>
        <v>yellow</v>
      </c>
      <c r="G36" s="3"/>
    </row>
    <row r="37" spans="1:7" ht="30" x14ac:dyDescent="0.25">
      <c r="A37" s="74" t="str">
        <f ca="1">Table1[[#This Row],[Metric]]</f>
        <v>% of dean hires come from our internal pipeline (predominately Leadership Fellows alumni)</v>
      </c>
      <c r="B37" s="21" t="str">
        <f ca="1">Table1[[#This Row],[Team Owner]]</f>
        <v>Leadership Development</v>
      </c>
      <c r="C37" s="31">
        <f ca="1">Table1[[#This Row],[Target]]</f>
        <v>0.75</v>
      </c>
      <c r="D37" s="72">
        <f ca="1">Table1[[#This Row],[Updated]]</f>
        <v>41471</v>
      </c>
      <c r="E37" s="21" t="str">
        <f ca="1">Table1[[#This Row],[Notes]]</f>
        <v xml:space="preserve"> </v>
      </c>
      <c r="F37" s="15" t="str">
        <f ca="1">Table1[[#This Row],[Color]]</f>
        <v>yellow</v>
      </c>
      <c r="G37" s="3"/>
    </row>
    <row r="38" spans="1:7" ht="30" x14ac:dyDescent="0.25">
      <c r="A38" s="74" t="str">
        <f ca="1">Table1[[#This Row],[Metric]]</f>
        <v>% or more of deans who received or would have received an offer came back to AF (any position within the network)</v>
      </c>
      <c r="B38" s="21" t="str">
        <f ca="1">Table1[[#This Row],[Team Owner]]</f>
        <v>Superintendent</v>
      </c>
      <c r="C38" s="31">
        <f ca="1">Table1[[#This Row],[Target]]</f>
        <v>0.85</v>
      </c>
      <c r="D38" s="72">
        <f ca="1">Table1[[#This Row],[Updated]]</f>
        <v>41470</v>
      </c>
      <c r="E38" s="21" t="str">
        <f ca="1">Table1[[#This Row],[Notes]]</f>
        <v xml:space="preserve"> </v>
      </c>
      <c r="F38" s="15" t="str">
        <f ca="1">Table1[[#This Row],[Color]]</f>
        <v>yellow</v>
      </c>
      <c r="G38" s="3"/>
    </row>
    <row r="39" spans="1:7" ht="45" x14ac:dyDescent="0.25">
      <c r="A39" s="74" t="str">
        <f ca="1">Table1[[#This Row],[Metric]]</f>
        <v>% of school leaders (principals, deans, DSOs) who report that they are learning and developing in their positions (Org Health)</v>
      </c>
      <c r="B39" s="21" t="str">
        <f ca="1">Table1[[#This Row],[Team Owner]]</f>
        <v>Leadership Development</v>
      </c>
      <c r="C39" s="31">
        <f ca="1">Table1[[#This Row],[Target]]</f>
        <v>0.9</v>
      </c>
      <c r="D39" s="72">
        <f ca="1">Table1[[#This Row],[Updated]]</f>
        <v>41306</v>
      </c>
      <c r="E39" s="21" t="str">
        <f ca="1">Table1[[#This Row],[Notes]]</f>
        <v xml:space="preserve"> </v>
      </c>
      <c r="F39" s="15" t="str">
        <f ca="1">Table1[[#This Row],[Color]]</f>
        <v>yellow</v>
      </c>
      <c r="G39" s="3"/>
    </row>
    <row r="40" spans="1:7" ht="90" x14ac:dyDescent="0.25">
      <c r="A40" s="74" t="str">
        <f ca="1">Table1[[#This Row],[Metric]]</f>
        <v>% of principals, deans and DSOs who agree or strongly agree on a composite of org health survey questions that are indicative of engagement and predictive of retention; "I feel positive about working at my school", "There is a culture of “Team and Family” at my school", and "Is staff morale at your school positive or negative?"</v>
      </c>
      <c r="B40" s="21" t="str">
        <f ca="1">Table1[[#This Row],[Team Owner]]</f>
        <v>Superintendent</v>
      </c>
      <c r="C40" s="31">
        <f ca="1">Table1[[#This Row],[Target]]</f>
        <v>0.9</v>
      </c>
      <c r="D40" s="72">
        <f ca="1">Table1[[#This Row],[Updated]]</f>
        <v>41306</v>
      </c>
      <c r="E40" s="21" t="str">
        <f ca="1">Table1[[#This Row],[Notes]]</f>
        <v xml:space="preserve"> </v>
      </c>
      <c r="F40" s="15" t="str">
        <f ca="1">Table1[[#This Row],[Color]]</f>
        <v>yellow</v>
      </c>
      <c r="G40" s="3"/>
    </row>
    <row r="41" spans="1:7" ht="60" x14ac:dyDescent="0.25">
      <c r="A41" s="74" t="str">
        <f ca="1">Table1[[#This Row],[Metric]]</f>
        <v>% of Principals agree or strongly agree with the following statement: “I am not alone in this important work. I lean on and learn from the principal cohort, my regional superintendent, and others in the network.”</v>
      </c>
      <c r="B41" s="21" t="str">
        <f ca="1">Table1[[#This Row],[Team Owner]]</f>
        <v>Superintendent</v>
      </c>
      <c r="C41" s="87">
        <f ca="1">Table1[[#This Row],[Target]]</f>
        <v>0.9</v>
      </c>
      <c r="D41" s="72">
        <f ca="1">Table1[[#This Row],[Updated]]</f>
        <v>41409</v>
      </c>
      <c r="E41" s="21" t="str">
        <f ca="1">Table1[[#This Row],[Notes]]</f>
        <v xml:space="preserve"> </v>
      </c>
      <c r="F41" s="15" t="str">
        <f ca="1">Table1[[#This Row],[Color]]</f>
        <v>yellow</v>
      </c>
      <c r="G41" s="3"/>
    </row>
    <row r="42" spans="1:7" ht="75" x14ac:dyDescent="0.25">
      <c r="A42" s="74" t="str">
        <f ca="1">Table1[[#This Row],[Metric]]</f>
        <v>% of Principals agree or strongly agree with the following statement: “I understand the rationale for the set of things where there needs to be more consistency across the AF network, and I understand how these shared practices make our network stronger.”</v>
      </c>
      <c r="B42" s="21" t="str">
        <f ca="1">Table1[[#This Row],[Team Owner]]</f>
        <v>Superintendent</v>
      </c>
      <c r="C42" s="31">
        <f ca="1">Table1[[#This Row],[Target]]</f>
        <v>0.9</v>
      </c>
      <c r="D42" s="72">
        <f ca="1">Table1[[#This Row],[Updated]]</f>
        <v>41409</v>
      </c>
      <c r="E42" s="21" t="str">
        <f ca="1">Table1[[#This Row],[Notes]]</f>
        <v xml:space="preserve"> </v>
      </c>
      <c r="F42" s="15" t="str">
        <f ca="1">Table1[[#This Row],[Color]]</f>
        <v>yellow</v>
      </c>
      <c r="G42" s="3"/>
    </row>
    <row r="43" spans="1:7" ht="75" x14ac:dyDescent="0.25">
      <c r="A43" s="74" t="str">
        <f ca="1">Table1[[#This Row],[Metric]]</f>
        <v>% of Principals agree or strongly agree with the following statement: “I am part of something bigger than just one school. I am responsible both for making my school great and also for helping every school in the AF network achieve greatness."</v>
      </c>
      <c r="B43" s="21" t="str">
        <f ca="1">Table1[[#This Row],[Team Owner]]</f>
        <v>Superintendent</v>
      </c>
      <c r="C43" s="87">
        <f ca="1">Table1[[#This Row],[Target]]</f>
        <v>0.9</v>
      </c>
      <c r="D43" s="72">
        <f ca="1">Table1[[#This Row],[Updated]]</f>
        <v>41409</v>
      </c>
      <c r="E43" s="21" t="str">
        <f ca="1">Table1[[#This Row],[Notes]]</f>
        <v xml:space="preserve"> </v>
      </c>
      <c r="F43" s="15" t="str">
        <f ca="1">Table1[[#This Row],[Color]]</f>
        <v>yellow</v>
      </c>
      <c r="G43" s="3"/>
    </row>
    <row r="44" spans="1:7" ht="75" x14ac:dyDescent="0.25">
      <c r="A44" s="74" t="str">
        <f ca="1">Table1[[#This Row],[Metric]]</f>
        <v>% of Principals agree or strongly agree with the following statement: “I know what I'm shooting for. My Superintendent and Regional Superintendent have worked together with me to define clear, ambitious goals and the mechanisms to track progress toward those goals.”</v>
      </c>
      <c r="B44" s="21" t="str">
        <f ca="1">Table1[[#This Row],[Team Owner]]</f>
        <v>Superintendent</v>
      </c>
      <c r="C44" s="31">
        <f ca="1">Table1[[#This Row],[Target]]</f>
        <v>0.9</v>
      </c>
      <c r="D44" s="72">
        <f ca="1">Table1[[#This Row],[Updated]]</f>
        <v>41409</v>
      </c>
      <c r="E44" s="21" t="str">
        <f ca="1">Table1[[#This Row],[Notes]]</f>
        <v xml:space="preserve"> </v>
      </c>
      <c r="F44" s="15" t="str">
        <f ca="1">Table1[[#This Row],[Color]]</f>
        <v>yellow</v>
      </c>
      <c r="G44" s="3"/>
    </row>
    <row r="45" spans="1:7" ht="60" x14ac:dyDescent="0.25">
      <c r="A45" s="74" t="str">
        <f ca="1">Table1[[#This Row],[Metric]]</f>
        <v>Average % of Principals and DSOs who agree or strongly agree across all NS teams: "This team gets the WHAT right - they consistently provide strong support, services, and/or expertise and deliver on agreed upon outcomes"</v>
      </c>
      <c r="B45" s="21" t="str">
        <f ca="1">Table1[[#This Row],[Team Owner]]</f>
        <v>Chief of Staff</v>
      </c>
      <c r="C45" s="31">
        <f ca="1">Table1[[#This Row],[Target]]</f>
        <v>0.9</v>
      </c>
      <c r="D45" s="72">
        <f ca="1">Table1[[#This Row],[Updated]]</f>
        <v>41426</v>
      </c>
      <c r="E45" s="21" t="str">
        <f ca="1">Table1[[#This Row],[Notes]]</f>
        <v>Chief of Staff gathers, but teams perform</v>
      </c>
      <c r="F45" s="15" t="str">
        <f ca="1">Table1[[#This Row],[Color]]</f>
        <v>yellow</v>
      </c>
      <c r="G45" s="3"/>
    </row>
    <row r="46" spans="1:7" ht="60" x14ac:dyDescent="0.25">
      <c r="A46" s="74" t="str">
        <f ca="1">Table1[[#This Row],[Metric]]</f>
        <v>% of NS teams who meet the 75% threshold that "This team gets the WHAT right - they consistently provide strong support, services, and/or expertise and deliver on agreed upon outcomes"</v>
      </c>
      <c r="B46" s="21" t="str">
        <f ca="1">Table1[[#This Row],[Team Owner]]</f>
        <v>Chief of Staff</v>
      </c>
      <c r="C46" s="31">
        <f ca="1">Table1[[#This Row],[Target]]</f>
        <v>1</v>
      </c>
      <c r="D46" s="72">
        <f ca="1">Table1[[#This Row],[Updated]]</f>
        <v>41427</v>
      </c>
      <c r="E46" s="21" t="str">
        <f ca="1">Table1[[#This Row],[Notes]]</f>
        <v>Chief of Staff gathers, but teams perform</v>
      </c>
      <c r="F46" s="15" t="str">
        <f ca="1">Table1[[#This Row],[Color]]</f>
        <v>yellow</v>
      </c>
      <c r="G46" s="3"/>
    </row>
    <row r="47" spans="1:7" ht="75" x14ac:dyDescent="0.25">
      <c r="A47" s="74" t="str">
        <f ca="1">Table1[[#This Row],[Metric]]</f>
        <v>Average % of Principals and DSOs who agree or strongly agree across all NS teams: "This team gets the HOW right - they are responsive and communicate in a way that is clear, timely, efficient and consistent with our Core Values"</v>
      </c>
      <c r="B47" s="21" t="str">
        <f ca="1">Table1[[#This Row],[Team Owner]]</f>
        <v>Chief of Staff</v>
      </c>
      <c r="C47" s="31">
        <f ca="1">Table1[[#This Row],[Target]]</f>
        <v>0.9</v>
      </c>
      <c r="D47" s="72">
        <f ca="1">Table1[[#This Row],[Updated]]</f>
        <v>41428</v>
      </c>
      <c r="E47" s="21" t="str">
        <f ca="1">Table1[[#This Row],[Notes]]</f>
        <v>Chief of Staff gathers, but teams perform</v>
      </c>
      <c r="F47" s="15" t="str">
        <f ca="1">Table1[[#This Row],[Color]]</f>
        <v>yellow</v>
      </c>
      <c r="G47" s="3"/>
    </row>
    <row r="48" spans="1:7" ht="60" x14ac:dyDescent="0.25">
      <c r="A48" s="74" t="str">
        <f ca="1">Table1[[#This Row],[Metric]]</f>
        <v>% of NS teams who meet the 75% threshold that "This team gets the HOW right - they are responsive and communicate in a way that is clear, timely, efficient and consistent with our Core Values"</v>
      </c>
      <c r="B48" s="21" t="str">
        <f ca="1">Table1[[#This Row],[Team Owner]]</f>
        <v>Chief of Staff</v>
      </c>
      <c r="C48" s="31">
        <f ca="1">Table1[[#This Row],[Target]]</f>
        <v>1</v>
      </c>
      <c r="D48" s="72">
        <f ca="1">Table1[[#This Row],[Updated]]</f>
        <v>41429</v>
      </c>
      <c r="E48" s="21" t="str">
        <f ca="1">Table1[[#This Row],[Notes]]</f>
        <v>Chief of Staff gathers, but teams perform</v>
      </c>
      <c r="F48" s="15" t="str">
        <f ca="1">Table1[[#This Row],[Color]]</f>
        <v>yellow</v>
      </c>
      <c r="G48" s="3"/>
    </row>
    <row r="49" spans="1:7" ht="150" x14ac:dyDescent="0.25">
      <c r="A49" s="74" t="str">
        <f ca="1">Table1[[#This Row],[Metric]]</f>
        <v>% of first year teachers score 55 or higher on spring instructional observation</v>
      </c>
      <c r="B49" s="21" t="str">
        <f ca="1">Table1[[#This Row],[Team Owner]]</f>
        <v>Superintendent</v>
      </c>
      <c r="C49" s="87">
        <f ca="1">Table1[[#This Row],[Target]]</f>
        <v>0.7</v>
      </c>
      <c r="D49" s="72">
        <f ca="1">Table1[[#This Row],[Updated]]</f>
        <v>41520</v>
      </c>
      <c r="E49" s="21" t="str">
        <f ca="1">Table1[[#This Row],[Notes]]</f>
        <v>Changed from "co-observation" to "observation": first year teachers don't receive co-observations.</v>
      </c>
      <c r="F49" s="15" t="str">
        <f ca="1">Table1[[#This Row],[Color]]</f>
        <v>yellow</v>
      </c>
      <c r="G49" s="3"/>
    </row>
    <row r="50" spans="1:7" ht="45" x14ac:dyDescent="0.25">
      <c r="A50" s="74" t="str">
        <f ca="1">Table1[[#This Row],[Metric]]</f>
        <v xml:space="preserve">Average improvement of AF teachers on the TCP rubric (from fall to spring external observer review) on a 100 point scale. </v>
      </c>
      <c r="B50" s="21" t="str">
        <f ca="1">Table1[[#This Row],[Team Owner]]</f>
        <v>Superintendent</v>
      </c>
      <c r="C50" s="93">
        <f ca="1">Table1[[#This Row],[Target]]</f>
        <v>5</v>
      </c>
      <c r="D50" s="72">
        <f ca="1">Table1[[#This Row],[Updated]]</f>
        <v>41520</v>
      </c>
      <c r="E50" s="21" t="str">
        <f ca="1">Table1[[#This Row],[Notes]]</f>
        <v xml:space="preserve"> </v>
      </c>
      <c r="F50" s="15" t="str">
        <f ca="1">Table1[[#This Row],[Color]]</f>
        <v>yellow</v>
      </c>
      <c r="G50" s="3"/>
    </row>
    <row r="51" spans="1:7" ht="60" x14ac:dyDescent="0.25">
      <c r="A51" s="74" t="str">
        <f ca="1">Table1[[#This Row],[Metric]]</f>
        <v xml:space="preserve">% of full-time teachers who are or would qualify for stage 4 or 5 return to teach in the AF network the following year. </v>
      </c>
      <c r="B51" s="21" t="str">
        <f ca="1">Table1[[#This Row],[Team Owner]]</f>
        <v>Superintendent</v>
      </c>
      <c r="C51" s="31">
        <f ca="1">Table1[[#This Row],[Target]]</f>
        <v>0.9</v>
      </c>
      <c r="D51" s="72">
        <f ca="1">Table1[[#This Row],[Updated]]</f>
        <v>41529</v>
      </c>
      <c r="E51" s="21" t="str">
        <f ca="1">Table1[[#This Row],[Notes]]</f>
        <v>9.12.13 data still requires DSO certification</v>
      </c>
      <c r="F51" s="15" t="str">
        <f ca="1">Table1[[#This Row],[Color]]</f>
        <v>yellow</v>
      </c>
      <c r="G51" s="3"/>
    </row>
    <row r="52" spans="1:7" ht="60" x14ac:dyDescent="0.25">
      <c r="A52" s="74" t="str">
        <f ca="1">Table1[[#This Row],[Metric]]</f>
        <v>% or more of teachers who received or would have received an offer came back to AF (any position within the network)</v>
      </c>
      <c r="B52" s="21" t="str">
        <f ca="1">Table1[[#This Row],[Team Owner]]</f>
        <v>Superintendent</v>
      </c>
      <c r="C52" s="31">
        <f ca="1">Table1[[#This Row],[Target]]</f>
        <v>0.85</v>
      </c>
      <c r="D52" s="72">
        <f ca="1">Table1[[#This Row],[Updated]]</f>
        <v>41529</v>
      </c>
      <c r="E52" s="21" t="str">
        <f ca="1">Table1[[#This Row],[Notes]]</f>
        <v>9.12.13 data still requires DSO certification</v>
      </c>
      <c r="F52" s="15" t="str">
        <f ca="1">Table1[[#This Row],[Color]]</f>
        <v>yellow</v>
      </c>
      <c r="G52" s="3"/>
    </row>
    <row r="53" spans="1:7" ht="30" x14ac:dyDescent="0.25">
      <c r="A53" s="74" t="str">
        <f ca="1">Table1[[#This Row],[Metric]]</f>
        <v xml:space="preserve">% or more of teachers agree/strongly agree with: "I feel positive about working at my school" </v>
      </c>
      <c r="B53" s="21" t="str">
        <f ca="1">Table1[[#This Row],[Team Owner]]</f>
        <v>Superintendent</v>
      </c>
      <c r="C53" s="31">
        <f ca="1">Table1[[#This Row],[Target]]</f>
        <v>0.85</v>
      </c>
      <c r="D53" s="72">
        <f ca="1">Table1[[#This Row],[Updated]]</f>
        <v>41306</v>
      </c>
      <c r="E53" s="21" t="str">
        <f ca="1">Table1[[#This Row],[Notes]]</f>
        <v xml:space="preserve"> </v>
      </c>
      <c r="F53" s="15" t="str">
        <f ca="1">Table1[[#This Row],[Color]]</f>
        <v>yellow</v>
      </c>
      <c r="G53" s="3"/>
    </row>
    <row r="54" spans="1:7" ht="105" x14ac:dyDescent="0.25">
      <c r="A54" s="74" t="str">
        <f ca="1">Table1[[#This Row],[Metric]]</f>
        <v>% of teachers who agree or strongly agree on a composite of the following org health survey questions: "How much are you learning and developing in your position?", "How valued is a culture of professional reflection and growth in your school?", and "I feel like I have opportunities for professional growth within my school or within the network."</v>
      </c>
      <c r="B54" s="21" t="str">
        <f ca="1">Table1[[#This Row],[Team Owner]]</f>
        <v>Superintendent</v>
      </c>
      <c r="C54" s="31">
        <f ca="1">Table1[[#This Row],[Target]]</f>
        <v>0.85</v>
      </c>
      <c r="D54" s="72">
        <f ca="1">Table1[[#This Row],[Updated]]</f>
        <v>41306</v>
      </c>
      <c r="E54" s="21" t="str">
        <f ca="1">Table1[[#This Row],[Notes]]</f>
        <v xml:space="preserve"> </v>
      </c>
      <c r="F54" s="15" t="str">
        <f ca="1">Table1[[#This Row],[Color]]</f>
        <v>yellow</v>
      </c>
      <c r="G54" s="3"/>
    </row>
    <row r="55" spans="1:7" ht="45" x14ac:dyDescent="0.25">
      <c r="A55" s="74" t="str">
        <f ca="1">Table1[[#This Row],[Metric]]</f>
        <v>% or more of teachers who agree/strongly agree/neutral: "How supported do you feel in pursuing your personal priorities?"</v>
      </c>
      <c r="B55" s="21" t="str">
        <f ca="1">Table1[[#This Row],[Team Owner]]</f>
        <v>Superintendent</v>
      </c>
      <c r="C55" s="31">
        <f ca="1">Table1[[#This Row],[Target]]</f>
        <v>0.75</v>
      </c>
      <c r="D55" s="72">
        <f ca="1">Table1[[#This Row],[Updated]]</f>
        <v>41306</v>
      </c>
      <c r="E55" s="21" t="str">
        <f ca="1">Table1[[#This Row],[Notes]]</f>
        <v xml:space="preserve"> </v>
      </c>
      <c r="F55" s="15" t="str">
        <f ca="1">Table1[[#This Row],[Color]]</f>
        <v>yellow</v>
      </c>
      <c r="G55" s="3"/>
    </row>
    <row r="56" spans="1:7" ht="60" x14ac:dyDescent="0.25">
      <c r="A56" s="74" t="str">
        <f ca="1">Table1[[#This Row],[Metric]]</f>
        <v>At our schools and NS, % finalist candidates who identify as Black, Latino, or multi-racial</v>
      </c>
      <c r="B56" s="21" t="str">
        <f ca="1">Table1[[#This Row],[Team Owner]]</f>
        <v>Recruit</v>
      </c>
      <c r="C56" s="31">
        <f ca="1">Table1[[#This Row],[Target]]</f>
        <v>0.3</v>
      </c>
      <c r="D56" s="72">
        <f ca="1">Table1[[#This Row],[Updated]]</f>
        <v>41153</v>
      </c>
      <c r="E56" s="21" t="str">
        <f ca="1">Table1[[#This Row],[Notes]]</f>
        <v>No great way to track this at NS right now.</v>
      </c>
      <c r="F56" s="15" t="str">
        <f ca="1">Table1[[#This Row],[Color]]</f>
        <v>yellow</v>
      </c>
      <c r="G56" s="3"/>
    </row>
    <row r="57" spans="1:7" ht="300" x14ac:dyDescent="0.25">
      <c r="A57" s="74" t="str">
        <f ca="1">Table1[[#This Row],[Metric]]</f>
        <v># of completed applications for every opening for leaders and teachers for the next school year, removing TFA corps members (openings calculated as of July 31)</v>
      </c>
      <c r="B57" s="21" t="str">
        <f ca="1">Table1[[#This Row],[Team Owner]]</f>
        <v>Recruit</v>
      </c>
      <c r="C57" s="88">
        <f ca="1">Table1[[#This Row],[Target]]</f>
        <v>14</v>
      </c>
      <c r="D57" s="72">
        <f ca="1">Table1[[#This Row],[Updated]]</f>
        <v>41121</v>
      </c>
      <c r="E57" s="21" t="str">
        <f ca="1">Table1[[#This Row],[Notes]]</f>
        <v>Want the number of apps per seat to grow, but if the number gets too large then the team spends too much time screening unqualified applicants; Should we use a composite teacher/leader number, or track them separately?</v>
      </c>
      <c r="F57" s="15" t="str">
        <f ca="1">Table1[[#This Row],[Color]]</f>
        <v>yellow</v>
      </c>
      <c r="G57" s="3"/>
    </row>
    <row r="58" spans="1:7" ht="30" x14ac:dyDescent="0.25">
      <c r="A58" s="74" t="str">
        <f ca="1">Table1[[#This Row],[Metric]]</f>
        <v xml:space="preserve">% of all external offers extended to teachers and leaders are accepted </v>
      </c>
      <c r="B58" s="21" t="str">
        <f ca="1">Table1[[#This Row],[Team Owner]]</f>
        <v>Recruit</v>
      </c>
      <c r="C58" s="31">
        <f ca="1">Table1[[#This Row],[Target]]</f>
        <v>0.85</v>
      </c>
      <c r="D58" s="72">
        <f ca="1">Table1[[#This Row],[Updated]]</f>
        <v>41486</v>
      </c>
      <c r="E58" s="21" t="str">
        <f ca="1">Table1[[#This Row],[Notes]]</f>
        <v xml:space="preserve"> </v>
      </c>
      <c r="F58" s="15" t="str">
        <f ca="1">Table1[[#This Row],[Color]]</f>
        <v>yellow</v>
      </c>
      <c r="G58" s="3"/>
    </row>
    <row r="59" spans="1:7" ht="60" x14ac:dyDescent="0.25">
      <c r="A59" s="74" t="str">
        <f ca="1">Table1[[#This Row],[Metric]]</f>
        <v>% of respondents (teachers, deans, principals, ops, superintendents, network support) agree with the statement “I have the data I need in a format I can use to lead my work effectively.”</v>
      </c>
      <c r="B59" s="21" t="str">
        <f ca="1">Table1[[#This Row],[Team Owner]]</f>
        <v>Systems &amp; Technology</v>
      </c>
      <c r="C59" s="31">
        <f ca="1">Table1[[#This Row],[Target]]</f>
        <v>0.85</v>
      </c>
      <c r="D59" s="72">
        <f ca="1">Table1[[#This Row],[Updated]]</f>
        <v>41409</v>
      </c>
      <c r="E59" s="21" t="str">
        <f ca="1">Table1[[#This Row],[Notes]]</f>
        <v xml:space="preserve"> </v>
      </c>
      <c r="F59" s="15" t="str">
        <f ca="1">Table1[[#This Row],[Color]]</f>
        <v>yellow</v>
      </c>
      <c r="G59" s="3"/>
    </row>
    <row r="60" spans="1:7" ht="45" x14ac:dyDescent="0.25">
      <c r="A60" s="74" t="str">
        <f ca="1">Table1[[#This Row],[Metric]]</f>
        <v>Data operations: %of all schools will finish the year at an average of 3.0 (i.e. &gt; proficient) or higher on the monthly data close.</v>
      </c>
      <c r="B60" s="21" t="str">
        <f ca="1">Table1[[#This Row],[Team Owner]]</f>
        <v>Systems &amp; Technology</v>
      </c>
      <c r="C60" s="31">
        <f ca="1">Table1[[#This Row],[Target]]</f>
        <v>0.9</v>
      </c>
      <c r="D60" s="72">
        <f ca="1">Table1[[#This Row],[Updated]]</f>
        <v>41486</v>
      </c>
      <c r="E60" s="21" t="str">
        <f ca="1">Table1[[#This Row],[Notes]]</f>
        <v xml:space="preserve"> </v>
      </c>
      <c r="F60" s="15" t="str">
        <f ca="1">Table1[[#This Row],[Color]]</f>
        <v>yellow</v>
      </c>
      <c r="G60" s="3"/>
    </row>
    <row r="61" spans="1:7" ht="75" x14ac:dyDescent="0.25">
      <c r="A61" s="74" t="str">
        <f ca="1">Table1[[#This Row],[Metric]]</f>
        <v>Grade of each business information systems will be a 3.0 (B) or higher [A = 4; B = 3; C = 2; D = 1; F = 0] on the annual grade by school leadership teams. Members of school leadership teams will only be asked to evaluate systems that they are a primary user of.</v>
      </c>
      <c r="B61" s="21" t="str">
        <f ca="1">Table1[[#This Row],[Team Owner]]</f>
        <v>Systems &amp; Technology</v>
      </c>
      <c r="C61" s="88">
        <f ca="1">Table1[[#This Row],[Target]]</f>
        <v>3</v>
      </c>
      <c r="D61" s="72">
        <f ca="1">Table1[[#This Row],[Updated]]</f>
        <v>41409</v>
      </c>
      <c r="E61" s="21" t="str">
        <f ca="1">Table1[[#This Row],[Notes]]</f>
        <v>Should be modified to include RAT next year.</v>
      </c>
      <c r="F61" s="15" t="str">
        <f ca="1">Table1[[#This Row],[Color]]</f>
        <v>yellow</v>
      </c>
      <c r="G61" s="3"/>
    </row>
    <row r="62" spans="1:7" ht="60" x14ac:dyDescent="0.25">
      <c r="A62" s="74" t="str">
        <f ca="1">Table1[[#This Row],[Metric]]</f>
        <v>% of Principals who answered agree or strongly agree to the following question: "I feel that the DSO-principal relationship is very strong at my school. The DSO is a strong, valued member of the leadership team."</v>
      </c>
      <c r="B62" s="21" t="str">
        <f ca="1">Table1[[#This Row],[Team Owner]]</f>
        <v>Operations</v>
      </c>
      <c r="C62" s="87">
        <f ca="1">Table1[[#This Row],[Target]]</f>
        <v>0.95</v>
      </c>
      <c r="D62" s="72">
        <f ca="1">Table1[[#This Row],[Updated]]</f>
        <v>41409</v>
      </c>
      <c r="E62" s="21" t="str">
        <f ca="1">Table1[[#This Row],[Notes]]</f>
        <v xml:space="preserve"> </v>
      </c>
      <c r="F62" s="15" t="str">
        <f ca="1">Table1[[#This Row],[Color]]</f>
        <v>yellow</v>
      </c>
      <c r="G62" s="3"/>
    </row>
    <row r="63" spans="1:7" ht="60" x14ac:dyDescent="0.25">
      <c r="A63" s="74" t="str">
        <f ca="1">Table1[[#This Row],[Metric]]</f>
        <v>% of DSOs who answered agree or strongly agree to the following question: "I feel that the DSO-principal relationship is very strong at my school. The DSO is a strong, valued member of the leadership team. "</v>
      </c>
      <c r="B63" s="21" t="str">
        <f ca="1">Table1[[#This Row],[Team Owner]]</f>
        <v>Operations</v>
      </c>
      <c r="C63" s="31">
        <f ca="1">Table1[[#This Row],[Target]]</f>
        <v>0.95</v>
      </c>
      <c r="D63" s="72">
        <f ca="1">Table1[[#This Row],[Updated]]</f>
        <v>41409</v>
      </c>
      <c r="E63" s="21" t="str">
        <f ca="1">Table1[[#This Row],[Notes]]</f>
        <v xml:space="preserve"> </v>
      </c>
      <c r="F63" s="15" t="str">
        <f ca="1">Table1[[#This Row],[Color]]</f>
        <v>yellow</v>
      </c>
      <c r="G63" s="3"/>
    </row>
    <row r="64" spans="1:7" ht="120" x14ac:dyDescent="0.25">
      <c r="A64" s="74" t="str">
        <f ca="1">Table1[[#This Row],[Metric]]</f>
        <v>% of Principals who answered agree or strongly agree to the following question: "The DSO at my school is consistently proactive in both naming things that principals, deans, or teachers are doing that Ops could do instead and in naming new ways that the Ops team can help improve the program at the school. My school ops team regularly goes "above &amp; beyond" what is expected of them to support the school in achieving our mission."</v>
      </c>
      <c r="B64" s="21" t="str">
        <f ca="1">Table1[[#This Row],[Team Owner]]</f>
        <v>Operations</v>
      </c>
      <c r="C64" s="87">
        <f ca="1">Table1[[#This Row],[Target]]</f>
        <v>0.95</v>
      </c>
      <c r="D64" s="72">
        <f ca="1">Table1[[#This Row],[Updated]]</f>
        <v>41409</v>
      </c>
      <c r="E64" s="21" t="str">
        <f ca="1">Table1[[#This Row],[Notes]]</f>
        <v xml:space="preserve"> </v>
      </c>
      <c r="F64" s="15" t="str">
        <f ca="1">Table1[[#This Row],[Color]]</f>
        <v>yellow</v>
      </c>
      <c r="G64" s="3"/>
    </row>
    <row r="65" spans="1:7" ht="90" x14ac:dyDescent="0.25">
      <c r="A65" s="74" t="str">
        <f ca="1">Table1[[#This Row],[Metric]]</f>
        <v>% of ops staff at schools agree or strongly agree with the following statements: "How much are you learning and developing in your position?", "How valued is a culture of professional reflection and growth in your school?", and "I feel like I have opportunities for professional growth within my school or within the network."</v>
      </c>
      <c r="B65" s="21" t="str">
        <f ca="1">Table1[[#This Row],[Team Owner]]</f>
        <v>Operations</v>
      </c>
      <c r="C65" s="31">
        <f ca="1">Table1[[#This Row],[Target]]</f>
        <v>0.9</v>
      </c>
      <c r="D65" s="72">
        <f ca="1">Table1[[#This Row],[Updated]]</f>
        <v>41306</v>
      </c>
      <c r="E65" s="21" t="str">
        <f ca="1">Table1[[#This Row],[Notes]]</f>
        <v xml:space="preserve"> </v>
      </c>
      <c r="F65" s="15" t="str">
        <f ca="1">Table1[[#This Row],[Color]]</f>
        <v>yellow</v>
      </c>
      <c r="G65" s="3"/>
    </row>
    <row r="66" spans="1:7" ht="225" x14ac:dyDescent="0.25">
      <c r="A66" s="74" t="str">
        <f ca="1">Table1[[#This Row],[Metric]]</f>
        <v>% of schools at full scale where facility occupancy costs (rent, mortgage, property taxes) are less than district average per student</v>
      </c>
      <c r="B66" s="21" t="str">
        <f ca="1">Table1[[#This Row],[Team Owner]]</f>
        <v>Facilities</v>
      </c>
      <c r="C66" s="31">
        <f ca="1">Table1[[#This Row],[Target]]</f>
        <v>1</v>
      </c>
      <c r="D66" s="72">
        <f ca="1">Table1[[#This Row],[Updated]]</f>
        <v>41456</v>
      </c>
      <c r="E66" s="21" t="str">
        <f ca="1">Table1[[#This Row],[Notes]]</f>
        <v>These were either lower or equal to the cost of the host districts. Lisa thinks this is probably a better measure than the goal on capital projects. Why did this goal change?</v>
      </c>
      <c r="F66" s="15" t="str">
        <f ca="1">Table1[[#This Row],[Color]]</f>
        <v>yellow</v>
      </c>
      <c r="G66" s="3"/>
    </row>
    <row r="67" spans="1:7" ht="45" x14ac:dyDescent="0.25">
      <c r="A67" s="74" t="str">
        <f ca="1">Table1[[#This Row],[Metric]]</f>
        <v>% of schools at full scale where facility operating costs (utilities, custodial, building supplies, security) are less than district average per student</v>
      </c>
      <c r="B67" s="21" t="str">
        <f ca="1">Table1[[#This Row],[Team Owner]]</f>
        <v>Facilities</v>
      </c>
      <c r="C67" s="31">
        <f ca="1">Table1[[#This Row],[Target]]</f>
        <v>1</v>
      </c>
      <c r="D67" s="72">
        <f ca="1">Table1[[#This Row],[Updated]]</f>
        <v>41456</v>
      </c>
      <c r="E67" s="21" t="str">
        <f ca="1">Table1[[#This Row],[Notes]]</f>
        <v xml:space="preserve"> </v>
      </c>
      <c r="F67" s="15" t="str">
        <f ca="1">Table1[[#This Row],[Color]]</f>
        <v>yellow</v>
      </c>
      <c r="G67" s="3"/>
    </row>
    <row r="68" spans="1:7" ht="105" x14ac:dyDescent="0.25">
      <c r="A68" s="74" t="str">
        <f ca="1">Table1[[#This Row],[Metric]]</f>
        <v>% of board members who agree or strongly agree with a composite of questions from annual board member survey that speak to overall satisfaction with AF and their board's performance  ("The Board effectively reviews, approves and monitors the operating, financial, and compliance objectives and plans of the school(s)" and "What is your overall personal satisfaction with being on Board?")</v>
      </c>
      <c r="B68" s="21" t="str">
        <f ca="1">Table1[[#This Row],[Team Owner]]</f>
        <v>External Relations</v>
      </c>
      <c r="C68" s="31">
        <f ca="1">Table1[[#This Row],[Target]]</f>
        <v>0.8</v>
      </c>
      <c r="D68" s="72">
        <f ca="1">Table1[[#This Row],[Updated]]</f>
        <v>41485</v>
      </c>
      <c r="E68" s="21" t="str">
        <f ca="1">Table1[[#This Row],[Notes]]</f>
        <v xml:space="preserve"> </v>
      </c>
      <c r="F68" s="15" t="str">
        <f ca="1">Table1[[#This Row],[Color]]</f>
        <v>yellow</v>
      </c>
      <c r="G68" s="3"/>
    </row>
    <row r="69" spans="1:7" ht="30" x14ac:dyDescent="0.25">
      <c r="A69" s="74" t="str">
        <f ca="1">Table1[[#This Row],[Metric]]</f>
        <v>% average board meeting attendance.</v>
      </c>
      <c r="B69" s="21" t="str">
        <f ca="1">Table1[[#This Row],[Team Owner]]</f>
        <v>External Relations</v>
      </c>
      <c r="C69" s="31">
        <f ca="1">Table1[[#This Row],[Target]]</f>
        <v>0.8</v>
      </c>
      <c r="D69" s="72">
        <f ca="1">Table1[[#This Row],[Updated]]</f>
        <v>41485</v>
      </c>
      <c r="E69" s="21" t="str">
        <f ca="1">Table1[[#This Row],[Notes]]</f>
        <v xml:space="preserve"> </v>
      </c>
      <c r="F69" s="15" t="str">
        <f ca="1">Table1[[#This Row],[Color]]</f>
        <v>yellow</v>
      </c>
      <c r="G69" s="3"/>
    </row>
    <row r="70" spans="1:7" ht="120" x14ac:dyDescent="0.25">
      <c r="A70" s="74" t="str">
        <f ca="1">Table1[[#This Row],[Metric]]</f>
        <v>% of school and network support board members who contribute financially to AF</v>
      </c>
      <c r="B70" s="21" t="str">
        <f ca="1">Table1[[#This Row],[Team Owner]]</f>
        <v>External Relations</v>
      </c>
      <c r="C70" s="31">
        <f ca="1">Table1[[#This Row],[Target]]</f>
        <v>1</v>
      </c>
      <c r="D70" s="72" t="str">
        <f ca="1">Table1[[#This Row],[Updated]]</f>
        <v>N/A</v>
      </c>
      <c r="E70" s="21" t="str">
        <f ca="1">Table1[[#This Row],[Notes]]</f>
        <v>97% school board giving (only 2 boards without 100%); 50% NS board giving</v>
      </c>
      <c r="F70" s="15" t="str">
        <f ca="1">Table1[[#This Row],[Color]]</f>
        <v>yellow</v>
      </c>
      <c r="G70" s="3"/>
    </row>
    <row r="71" spans="1:7" ht="90" x14ac:dyDescent="0.25">
      <c r="A71" s="74" t="str">
        <f ca="1">Table1[[#This Row],[Metric]]</f>
        <v>% of NS team members agree or strongly agree with the following questions: "How much are you learning and developing in your position?", "How valued is a culture of professional reflection and growth in your school?", and "I feel like I have opportunities for professional growth within my school or within the network."</v>
      </c>
      <c r="B71" s="21" t="str">
        <f ca="1">Table1[[#This Row],[Team Owner]]</f>
        <v>Human Capital</v>
      </c>
      <c r="C71" s="87">
        <f ca="1">Table1[[#This Row],[Target]]</f>
        <v>0.9</v>
      </c>
      <c r="D71" s="72">
        <f ca="1">Table1[[#This Row],[Updated]]</f>
        <v>41306</v>
      </c>
      <c r="E71" s="21" t="str">
        <f ca="1">Table1[[#This Row],[Notes]]</f>
        <v xml:space="preserve"> </v>
      </c>
      <c r="F71" s="15" t="str">
        <f ca="1">Table1[[#This Row],[Color]]</f>
        <v>yellow</v>
      </c>
      <c r="G71" s="3"/>
    </row>
    <row r="72" spans="1:7" ht="240" x14ac:dyDescent="0.25">
      <c r="A72" s="74" t="str">
        <f ca="1">Table1[[#This Row],[Metric]]</f>
        <v>% of AF Capstone grades (4th, 8th, 10th grade CT, Regents NY) that exceed the non-poor state average in ELA (reading and writing combined)</v>
      </c>
      <c r="B72" s="21" t="str">
        <f ca="1">Table1[[#This Row],[Team Owner]]</f>
        <v>Superintendent</v>
      </c>
      <c r="C72" s="31">
        <f ca="1">Table1[[#This Row],[Target]]</f>
        <v>0.95</v>
      </c>
      <c r="D72" s="72">
        <f ca="1">Table1[[#This Row],[Updated]]</f>
        <v>41505</v>
      </c>
      <c r="E72" s="21" t="str">
        <f ca="1">Table1[[#This Row],[Notes]]</f>
        <v>For 2012-13 scores, NY State has shifted to CC aligned assessments, which has significantly increased standard against which the performance of our NY schools are measured.</v>
      </c>
      <c r="F72" s="15" t="str">
        <f ca="1">Table1[[#This Row],[Color]]</f>
        <v>Red</v>
      </c>
      <c r="G72" s="3"/>
    </row>
    <row r="73" spans="1:7" ht="45" x14ac:dyDescent="0.25">
      <c r="A73" s="74" t="str">
        <f ca="1">Table1[[#This Row],[Metric]]</f>
        <v>% of teachers agree or strongly agree to the following question asked on the Org. Health Survey: "How effective is your school in developing student character?"</v>
      </c>
      <c r="B73" s="21" t="str">
        <f ca="1">Table1[[#This Row],[Team Owner]]</f>
        <v>Superintendent</v>
      </c>
      <c r="C73" s="87">
        <f ca="1">Table1[[#This Row],[Target]]</f>
        <v>0.85</v>
      </c>
      <c r="D73" s="72">
        <f ca="1">Table1[[#This Row],[Updated]]</f>
        <v>41264</v>
      </c>
      <c r="E73" s="21" t="str">
        <f ca="1">Table1[[#This Row],[Notes]]</f>
        <v xml:space="preserve"> </v>
      </c>
      <c r="F73" s="15" t="str">
        <f ca="1">Table1[[#This Row],[Color]]</f>
        <v>red</v>
      </c>
      <c r="G73" s="3"/>
    </row>
    <row r="74" spans="1:7" ht="300" x14ac:dyDescent="0.25">
      <c r="A74" s="74" t="str">
        <f ca="1">Table1[[#This Row],[Metric]]</f>
        <v>% of AF high school graduates are enrolled in college with second semester sophomore status (or within two courses of it) 18 months after high school graduation</v>
      </c>
      <c r="B74" s="21" t="str">
        <f ca="1">Table1[[#This Row],[Team Owner]]</f>
        <v>Superintendent</v>
      </c>
      <c r="C74" s="31">
        <f ca="1">Table1[[#This Row],[Target]]</f>
        <v>0.75</v>
      </c>
      <c r="D74" s="72">
        <f ca="1">Table1[[#This Row],[Updated]]</f>
        <v>41470</v>
      </c>
      <c r="E74" s="21" t="str">
        <f ca="1">Table1[[#This Row],[Notes]]</f>
        <v>86% of AF high school graduates are enrolled in college, 69% in 4 year schools. The 42% refers to a rigorous definition of “on-track” scholars who have not taken any time off and received full credit for all courses for first 3 semesters.</v>
      </c>
      <c r="F74" s="78" t="str">
        <f ca="1">Table1[[#This Row],[Color]]</f>
        <v>red</v>
      </c>
      <c r="G74" s="3"/>
    </row>
    <row r="75" spans="1:7" ht="195" x14ac:dyDescent="0.25">
      <c r="A75" s="74" t="str">
        <f ca="1">Table1[[#This Row],[Metric]]</f>
        <v xml:space="preserve">Overall AF annual student LOSS attrition rate (all grades except 8-9) </v>
      </c>
      <c r="B75" s="21" t="str">
        <f ca="1">Table1[[#This Row],[Team Owner]]</f>
        <v>Superintendent</v>
      </c>
      <c r="C75" s="90" t="str">
        <f ca="1">Table1[[#This Row],[Target]]</f>
        <v>&lt; 4%</v>
      </c>
      <c r="D75" s="72" t="str">
        <f ca="1">Table1[[#This Row],[Updated]]</f>
        <v>?</v>
      </c>
      <c r="E75" s="21" t="str">
        <f ca="1">Table1[[#This Row],[Notes]]</f>
        <v>Latest Network KPI is 2%, but that under-reports summer attrition. Will update when next KPI is available. Will include total attrition as context.</v>
      </c>
      <c r="F75" s="15" t="str">
        <f ca="1">Table1[[#This Row],[Color]]</f>
        <v>red</v>
      </c>
      <c r="G75" s="3"/>
    </row>
    <row r="76" spans="1:7" x14ac:dyDescent="0.25">
      <c r="A76" s="74" t="str">
        <f ca="1">Table1[[#This Row],[Metric]]</f>
        <v>% of parents who rate their AF school as an A</v>
      </c>
      <c r="B76" s="21" t="str">
        <f ca="1">Table1[[#This Row],[Team Owner]]</f>
        <v>Superintendent</v>
      </c>
      <c r="C76" s="31">
        <f ca="1">Table1[[#This Row],[Target]]</f>
        <v>0.95</v>
      </c>
      <c r="D76" s="72">
        <f ca="1">Table1[[#This Row],[Updated]]</f>
        <v>41466</v>
      </c>
      <c r="E76" s="21" t="str">
        <f ca="1">Table1[[#This Row],[Notes]]</f>
        <v xml:space="preserve"> </v>
      </c>
      <c r="F76" s="15" t="str">
        <f ca="1">Table1[[#This Row],[Color]]</f>
        <v>Red</v>
      </c>
      <c r="G76" s="3"/>
    </row>
    <row r="77" spans="1:7" ht="45" x14ac:dyDescent="0.25">
      <c r="A77" s="74" t="str">
        <f ca="1">Table1[[#This Row],[Metric]]</f>
        <v>% of Principals agree or strongly agree with the following statement: “I can do what I need to do - whatever it takes - to accomplish these big goals.”</v>
      </c>
      <c r="B77" s="21" t="str">
        <f ca="1">Table1[[#This Row],[Team Owner]]</f>
        <v>Superintendent</v>
      </c>
      <c r="C77" s="31">
        <f ca="1">Table1[[#This Row],[Target]]</f>
        <v>0.9</v>
      </c>
      <c r="D77" s="72">
        <f ca="1">Table1[[#This Row],[Updated]]</f>
        <v>41409</v>
      </c>
      <c r="E77" s="21" t="str">
        <f ca="1">Table1[[#This Row],[Notes]]</f>
        <v xml:space="preserve"> </v>
      </c>
      <c r="F77" s="15" t="str">
        <f ca="1">Table1[[#This Row],[Color]]</f>
        <v>red</v>
      </c>
      <c r="G77" s="3"/>
    </row>
    <row r="78" spans="1:7" ht="30" x14ac:dyDescent="0.25">
      <c r="A78" s="74" t="str">
        <f ca="1">Table1[[#This Row],[Metric]]</f>
        <v>% of 2nd year or more teachers who score 65 or higher across all spring observations</v>
      </c>
      <c r="B78" s="21" t="str">
        <f ca="1">Table1[[#This Row],[Team Owner]]</f>
        <v>Superintendent</v>
      </c>
      <c r="C78" s="31">
        <f ca="1">Table1[[#This Row],[Target]]</f>
        <v>0.8</v>
      </c>
      <c r="D78" s="72">
        <f ca="1">Table1[[#This Row],[Updated]]</f>
        <v>41520</v>
      </c>
      <c r="E78" s="21" t="str">
        <f ca="1">Table1[[#This Row],[Notes]]</f>
        <v xml:space="preserve"> </v>
      </c>
      <c r="F78" s="15" t="str">
        <f ca="1">Table1[[#This Row],[Color]]</f>
        <v>red</v>
      </c>
      <c r="G78" s="3"/>
    </row>
    <row r="79" spans="1:7" ht="60" x14ac:dyDescent="0.25">
      <c r="A79" s="74" t="str">
        <f ca="1">Table1[[#This Row],[Metric]]</f>
        <v>% of teachers who respond "extremely fair" or "very fair" to the question: "How fair are the evaluation criteria for measuring teacher effectiveness (student achievement measures, lesson observations and surveys)?"</v>
      </c>
      <c r="B79" s="21" t="str">
        <f ca="1">Table1[[#This Row],[Team Owner]]</f>
        <v>Talent Development</v>
      </c>
      <c r="C79" s="31">
        <f ca="1">Table1[[#This Row],[Target]]</f>
        <v>0.85</v>
      </c>
      <c r="D79" s="72">
        <f ca="1">Table1[[#This Row],[Updated]]</f>
        <v>41409</v>
      </c>
      <c r="E79" s="21" t="str">
        <f ca="1">Table1[[#This Row],[Notes]]</f>
        <v>Rises to 85% if "somewhat fair" is included</v>
      </c>
      <c r="F79" s="15" t="str">
        <f ca="1">Table1[[#This Row],[Color]]</f>
        <v>red</v>
      </c>
      <c r="G79" s="3"/>
    </row>
    <row r="80" spans="1:7" ht="30" x14ac:dyDescent="0.25">
      <c r="A80" s="74" t="str">
        <f ca="1">Table1[[#This Row],[Metric]]</f>
        <v>% or more of teachers who agree/strongly agree/neutral: "I can envision myself having a long term career at AF"</v>
      </c>
      <c r="B80" s="21" t="str">
        <f ca="1">Table1[[#This Row],[Team Owner]]</f>
        <v>Superintendent</v>
      </c>
      <c r="C80" s="87">
        <f ca="1">Table1[[#This Row],[Target]]</f>
        <v>0.9</v>
      </c>
      <c r="D80" s="72">
        <f ca="1">Table1[[#This Row],[Updated]]</f>
        <v>41306</v>
      </c>
      <c r="E80" s="21" t="str">
        <f ca="1">Table1[[#This Row],[Notes]]</f>
        <v xml:space="preserve"> </v>
      </c>
      <c r="F80" s="15" t="str">
        <f ca="1">Table1[[#This Row],[Color]]</f>
        <v>red</v>
      </c>
      <c r="G80" s="3"/>
    </row>
    <row r="81" spans="1:7" ht="75" x14ac:dyDescent="0.25">
      <c r="A81" s="74" t="str">
        <f ca="1">Table1[[#This Row],[Metric]]</f>
        <v>% of business information systems enhancements and implementations undertaken in a given year, set by September 30 and approved by Superintendent meet project milestones and are completed on time and within budget</v>
      </c>
      <c r="B81" s="21" t="str">
        <f ca="1">Table1[[#This Row],[Team Owner]]</f>
        <v>Systems &amp; Technology</v>
      </c>
      <c r="C81" s="87">
        <f ca="1">Table1[[#This Row],[Target]]</f>
        <v>1</v>
      </c>
      <c r="D81" s="72">
        <f ca="1">Table1[[#This Row],[Updated]]</f>
        <v>41486</v>
      </c>
      <c r="E81" s="21" t="str">
        <f ca="1">Table1[[#This Row],[Notes]]</f>
        <v>Team is using various project plans to track</v>
      </c>
      <c r="F81" s="15" t="str">
        <f ca="1">Table1[[#This Row],[Color]]</f>
        <v>red</v>
      </c>
      <c r="G81" s="3"/>
    </row>
    <row r="82" spans="1:7" ht="60" x14ac:dyDescent="0.25">
      <c r="A82" s="74" t="str">
        <f ca="1">Table1[[#This Row],[Metric]]</f>
        <v>Network Support and % of AF schools have clean audits (no major findings or repeat minor findings except those resulting from an intentional policy choice [e.g., certification or summer school accruals])</v>
      </c>
      <c r="B82" s="21" t="str">
        <f ca="1">Table1[[#This Row],[Team Owner]]</f>
        <v>Finance</v>
      </c>
      <c r="C82" s="31">
        <f ca="1">Table1[[#This Row],[Target]]</f>
        <v>1</v>
      </c>
      <c r="D82" s="72">
        <f ca="1">Table1[[#This Row],[Updated]]</f>
        <v>41523</v>
      </c>
      <c r="E82" s="21" t="str">
        <f ca="1">Table1[[#This Row],[Notes]]</f>
        <v># is for 11-12 fiscal year</v>
      </c>
      <c r="F82" s="15" t="str">
        <f ca="1">Table1[[#This Row],[Color]]</f>
        <v>red</v>
      </c>
      <c r="G82" s="3"/>
    </row>
    <row r="83" spans="1:7" ht="30" x14ac:dyDescent="0.25">
      <c r="A83" s="74" t="str">
        <f ca="1">Table1[[#This Row],[Metric]]</f>
        <v>AF's Network Support board will have an 80% average board meeting attendance.</v>
      </c>
      <c r="B83" s="21" t="str">
        <f ca="1">Table1[[#This Row],[Team Owner]]</f>
        <v>President</v>
      </c>
      <c r="C83" s="31">
        <f ca="1">Table1[[#This Row],[Target]]</f>
        <v>1</v>
      </c>
      <c r="D83" s="72">
        <f ca="1">Table1[[#This Row],[Updated]]</f>
        <v>41514</v>
      </c>
      <c r="E83" s="21" t="str">
        <f ca="1">Table1[[#This Row],[Notes]]</f>
        <v xml:space="preserve"> </v>
      </c>
      <c r="F83" s="15" t="str">
        <f ca="1">Table1[[#This Row],[Color]]</f>
        <v>red</v>
      </c>
      <c r="G83" s="3"/>
    </row>
    <row r="84" spans="1:7" ht="45" x14ac:dyDescent="0.25">
      <c r="A84" s="74" t="str">
        <f ca="1">Table1[[#This Row],[Metric]]</f>
        <v>% of NS team members have individual performance goals and learning &amp; development goals by October 1 (or within 31 days of their start date)</v>
      </c>
      <c r="B84" s="21" t="str">
        <f ca="1">Table1[[#This Row],[Team Owner]]</f>
        <v>Chief of Staff</v>
      </c>
      <c r="C84" s="31">
        <f ca="1">Table1[[#This Row],[Target]]</f>
        <v>0.9</v>
      </c>
      <c r="D84" s="72">
        <f ca="1">Table1[[#This Row],[Updated]]</f>
        <v>41578</v>
      </c>
      <c r="E84" s="21" t="str">
        <f ca="1">Table1[[#This Row],[Notes]]</f>
        <v xml:space="preserve"> </v>
      </c>
      <c r="F84" s="15" t="str">
        <f ca="1">Table1[[#This Row],[Color]]</f>
        <v>red</v>
      </c>
      <c r="G84" s="3"/>
    </row>
    <row r="85" spans="1:7" x14ac:dyDescent="0.25">
      <c r="A85" s="92" t="str">
        <f ca="1">Table1[[#This Row],[Metric]]</f>
        <v>Goals we are not ready to measure</v>
      </c>
      <c r="B85" s="21" t="str">
        <f ca="1">Table1[[#This Row],[Team Owner]]</f>
        <v>Team Owner</v>
      </c>
      <c r="C85" s="31" t="str">
        <f ca="1">Table1[[#This Row],[Target]]</f>
        <v>Target</v>
      </c>
      <c r="D85" s="72" t="str">
        <f ca="1">Table1[[#This Row],[Updated]]</f>
        <v>Updated</v>
      </c>
      <c r="E85" s="21" t="str">
        <f ca="1">Table1[[#This Row],[Notes]]</f>
        <v>Notes</v>
      </c>
      <c r="F85" s="15" t="str">
        <f ca="1">Table1[[#This Row],[Color]]</f>
        <v>Blue Header</v>
      </c>
      <c r="G85" s="3"/>
    </row>
    <row r="86" spans="1:7" ht="30" x14ac:dyDescent="0.25">
      <c r="A86" s="74" t="str">
        <f ca="1">Table1[[#This Row],[Metric]]</f>
        <v>% of AF students who finish 8th grade who enroll at a selective admissions high school (AF or other).</v>
      </c>
      <c r="B86" s="21" t="str">
        <f ca="1">Table1[[#This Row],[Team Owner]]</f>
        <v>Superintendent</v>
      </c>
      <c r="C86" s="31">
        <f ca="1">Table1[[#This Row],[Target]]</f>
        <v>0.9</v>
      </c>
      <c r="D86" s="72" t="str">
        <f ca="1">Table1[[#This Row],[Updated]]</f>
        <v>N/A</v>
      </c>
      <c r="E86" s="21" t="str">
        <f ca="1">Table1[[#This Row],[Notes]]</f>
        <v>Due in early November</v>
      </c>
      <c r="F86" s="15" t="str">
        <f ca="1">Table1[[#This Row],[Color]]</f>
        <v>blue</v>
      </c>
      <c r="G86" s="3"/>
    </row>
    <row r="87" spans="1:7" ht="75" x14ac:dyDescent="0.25">
      <c r="A87" s="74" t="str">
        <f ca="1">Table1[[#This Row],[Metric]]</f>
        <v>% of graduates of an AF high school who graduate from a 4-year college (B.A. or equivalent) within 6 years of graduating from an AF high school</v>
      </c>
      <c r="B87" s="21" t="str">
        <f ca="1">Table1[[#This Row],[Team Owner]]</f>
        <v>Superintendent</v>
      </c>
      <c r="C87" s="87">
        <f ca="1">Table1[[#This Row],[Target]]</f>
        <v>0.75</v>
      </c>
      <c r="D87" s="72" t="str">
        <f ca="1">Table1[[#This Row],[Updated]]</f>
        <v>N/A</v>
      </c>
      <c r="E87" s="21" t="str">
        <f ca="1">Table1[[#This Row],[Notes]]</f>
        <v>Can't be gathered until we have data 6 years out</v>
      </c>
      <c r="F87" s="15" t="str">
        <f ca="1">Table1[[#This Row],[Color]]</f>
        <v>blue</v>
      </c>
      <c r="G87" s="3"/>
    </row>
    <row r="88" spans="1:7" ht="409.5" x14ac:dyDescent="0.25">
      <c r="A88" s="74" t="str">
        <f ca="1">Table1[[#This Row],[Metric]]</f>
        <v>% of capital projects being undertaken in any given year are completed on time, within budget and at a cost per square foot lower than that of host districts (time and budget goals are set on a rolling basis)</v>
      </c>
      <c r="B88" s="21" t="str">
        <f ca="1">Table1[[#This Row],[Team Owner]]</f>
        <v>Facilities</v>
      </c>
      <c r="C88" s="31">
        <f ca="1">Table1[[#This Row],[Target]]</f>
        <v>1</v>
      </c>
      <c r="D88" s="72" t="str">
        <f ca="1">Table1[[#This Row],[Updated]]</f>
        <v>N/A</v>
      </c>
      <c r="E88" s="21" t="str">
        <f ca="1">Table1[[#This Row],[Notes]]</f>
        <v>Second half of the question: don’t have comparable information from host districts yet. How do we determine the average project for a host district? Could skew this easily if we chose a really expesive project in the host district. Ex: for construction on Amistad HS, we'd want to compare to another 6 acre building w/environmental but there aren't many other good examples. Also renovations for a project is a very differnt budget scope than construction of a new project. Information is in various project plans, currently no roll-up</v>
      </c>
      <c r="F88" s="15" t="str">
        <f ca="1">Table1[[#This Row],[Color]]</f>
        <v>blue</v>
      </c>
      <c r="G88" s="3"/>
    </row>
    <row r="89" spans="1:7" ht="45" x14ac:dyDescent="0.25">
      <c r="A89" s="74" t="str">
        <f ca="1">Table1[[#This Row],[Metric]]</f>
        <v>% uptime during business hours for AF's critical systems (currently: Internet, phones, email, IC, SharePoint, Athena, Platinum, backup)</v>
      </c>
      <c r="B89" s="21" t="str">
        <f ca="1">Table1[[#This Row],[Team Owner]]</f>
        <v>Systems &amp; Technology</v>
      </c>
      <c r="C89" s="31">
        <f ca="1">Table1[[#This Row],[Target]]</f>
        <v>0.98</v>
      </c>
      <c r="D89" s="72" t="str">
        <f ca="1">Table1[[#This Row],[Updated]]</f>
        <v>?</v>
      </c>
      <c r="E89" s="21" t="str">
        <f ca="1">Table1[[#This Row],[Notes]]</f>
        <v xml:space="preserve"> </v>
      </c>
      <c r="F89" s="15" t="str">
        <f ca="1">Table1[[#This Row],[Color]]</f>
        <v>blue</v>
      </c>
      <c r="G89" s="3"/>
    </row>
    <row r="90" spans="1:7" ht="345" x14ac:dyDescent="0.25">
      <c r="A90" s="74" t="str">
        <f ca="1">Table1[[#This Row],[Metric]]</f>
        <v>X% of all backup processes run without error, in accordance with an approved data/system backup scope</v>
      </c>
      <c r="B90" s="21" t="str">
        <f ca="1">Table1[[#This Row],[Team Owner]]</f>
        <v>Systems &amp; Technology</v>
      </c>
      <c r="C90" s="31">
        <f ca="1">Table1[[#This Row],[Target]]</f>
        <v>0.9</v>
      </c>
      <c r="D90" s="72" t="str">
        <f ca="1">Table1[[#This Row],[Updated]]</f>
        <v>?</v>
      </c>
      <c r="E90" s="21" t="str">
        <f ca="1">Table1[[#This Row],[Notes]]</f>
        <v>Don't have an approved back up scope yet, will report against what we're currently doing. Will create a scope to be approved later in the year, no timeline yet.
This isn't listed as a report card goal, have this as team tracked, not centrally tracked.</v>
      </c>
      <c r="F90" s="15" t="str">
        <f ca="1">Table1[[#This Row],[Color]]</f>
        <v>blue</v>
      </c>
      <c r="G90" s="3"/>
    </row>
    <row r="91" spans="1:7" ht="240" x14ac:dyDescent="0.25">
      <c r="A91" s="74" t="str">
        <f ca="1">Table1[[#This Row],[Metric]]</f>
        <v>Within the defined scope of services, Team IT will stay within a total costs per computer ratio of $1450 per computer (Total costs of aggregate annual IT Personnel + non-personnel costs) / (total # computers within the network)</v>
      </c>
      <c r="B91" s="21" t="str">
        <f ca="1">Table1[[#This Row],[Team Owner]]</f>
        <v>Systems &amp; Technology</v>
      </c>
      <c r="C91" s="94">
        <f ca="1">Table1[[#This Row],[Target]]</f>
        <v>1450</v>
      </c>
      <c r="D91" s="72" t="str">
        <f ca="1">Table1[[#This Row],[Updated]]</f>
        <v>?</v>
      </c>
      <c r="E91" s="21" t="str">
        <f ca="1">Table1[[#This Row],[Notes]]</f>
        <v>Laurie says that this goal was removed from the team FCP because of invalidity: Common Core and 1 to 1 readiness prevent Team IT from having a consistent annual scope of services.</v>
      </c>
      <c r="F91" s="15" t="str">
        <f ca="1">Table1[[#This Row],[Color]]</f>
        <v>blue</v>
      </c>
      <c r="G91" s="3"/>
    </row>
    <row r="92" spans="1:7" ht="30" x14ac:dyDescent="0.25">
      <c r="A92" s="75" t="str">
        <f ca="1">Table1[[#This Row],[Metric]]</f>
        <v>NOTE: The following goals are on pause until they can be re-calibrated for Common Core State Standards.</v>
      </c>
      <c r="B92" s="65" t="str">
        <f ca="1">Table1[[#This Row],[Team Owner]]</f>
        <v xml:space="preserve"> </v>
      </c>
      <c r="C92" s="57" t="str">
        <f ca="1">Table1[[#This Row],[Target]]</f>
        <v xml:space="preserve"> </v>
      </c>
      <c r="D92" s="76" t="str">
        <f ca="1">Table1[[#This Row],[Updated]]</f>
        <v xml:space="preserve"> </v>
      </c>
      <c r="E92" s="65" t="str">
        <f ca="1">Table1[[#This Row],[Notes]]</f>
        <v xml:space="preserve"> </v>
      </c>
      <c r="F92" s="28" t="str">
        <f ca="1">Table1[[#This Row],[Color]]</f>
        <v>blue</v>
      </c>
      <c r="G92" s="3"/>
    </row>
    <row r="93" spans="1:7" ht="105" x14ac:dyDescent="0.25">
      <c r="A93" s="75" t="str">
        <f ca="1">Table1[[#This Row],[Metric]]</f>
        <v>% of Schools that score 475 points or more on the AF Report Card</v>
      </c>
      <c r="B93" s="65" t="str">
        <f ca="1">Table1[[#This Row],[Team Owner]]</f>
        <v>Superintendent</v>
      </c>
      <c r="C93" s="57">
        <f ca="1">Table1[[#This Row],[Target]]</f>
        <v>0.5</v>
      </c>
      <c r="D93" s="76">
        <f ca="1">Table1[[#This Row],[Updated]]</f>
        <v>41214</v>
      </c>
      <c r="E93" s="65" t="str">
        <f ca="1">Table1[[#This Row],[Notes]]</f>
        <v>This goal is on pause until it can be re-calibrated for Common Core State Standards.</v>
      </c>
      <c r="F93" s="78" t="str">
        <f ca="1">Table1[[#This Row],[Color]]</f>
        <v>blue</v>
      </c>
      <c r="G93" s="3"/>
    </row>
    <row r="94" spans="1:7" ht="105" x14ac:dyDescent="0.25">
      <c r="A94" s="75" t="str">
        <f ca="1">Table1[[#This Row],[Metric]]</f>
        <v>% of Schools that score 375 points or more on the AF Report Card</v>
      </c>
      <c r="B94" s="65" t="str">
        <f ca="1">Table1[[#This Row],[Team Owner]]</f>
        <v>Superintendent</v>
      </c>
      <c r="C94" s="91">
        <f ca="1">Table1[[#This Row],[Target]]</f>
        <v>0.75</v>
      </c>
      <c r="D94" s="76">
        <f ca="1">Table1[[#This Row],[Updated]]</f>
        <v>41214</v>
      </c>
      <c r="E94" s="65" t="str">
        <f ca="1">Table1[[#This Row],[Notes]]</f>
        <v>This goal is on pause until it can be re-calibrated for Common Core State Standards.</v>
      </c>
      <c r="F94" s="15" t="str">
        <f ca="1">Table1[[#This Row],[Color]]</f>
        <v>blue</v>
      </c>
      <c r="G94" s="3"/>
    </row>
    <row r="95" spans="1:7" ht="105" x14ac:dyDescent="0.25">
      <c r="A95" s="75" t="str">
        <f ca="1">Table1[[#This Row],[Metric]]</f>
        <v>% of Schools that score 275 points or more on the AF Report Card</v>
      </c>
      <c r="B95" s="65" t="str">
        <f ca="1">Table1[[#This Row],[Team Owner]]</f>
        <v>Superintendent</v>
      </c>
      <c r="C95" s="57">
        <f ca="1">Table1[[#This Row],[Target]]</f>
        <v>0.95</v>
      </c>
      <c r="D95" s="76">
        <f ca="1">Table1[[#This Row],[Updated]]</f>
        <v>41214</v>
      </c>
      <c r="E95" s="65" t="str">
        <f ca="1">Table1[[#This Row],[Notes]]</f>
        <v>This goal is on pause until it can be re-calibrated for Common Core State Standards.</v>
      </c>
      <c r="F95" s="15" t="str">
        <f ca="1">Table1[[#This Row],[Color]]</f>
        <v>blue</v>
      </c>
      <c r="G95" s="3"/>
    </row>
    <row r="96" spans="1:7" x14ac:dyDescent="0.25">
      <c r="A96" s="60"/>
      <c r="B96" s="44"/>
      <c r="C96" s="44"/>
      <c r="E96" s="44"/>
      <c r="F96" s="44"/>
      <c r="G96" s="44"/>
    </row>
    <row r="97" spans="1:7" x14ac:dyDescent="0.25">
      <c r="A97" s="60"/>
      <c r="B97" s="44"/>
      <c r="C97" s="44"/>
      <c r="E97" s="44"/>
      <c r="F97" s="44"/>
      <c r="G97" s="44"/>
    </row>
    <row r="98" spans="1:7" x14ac:dyDescent="0.25">
      <c r="A98" s="60"/>
      <c r="B98" s="44"/>
      <c r="C98" s="44"/>
      <c r="E98" s="44"/>
      <c r="F98" s="44"/>
      <c r="G98" s="44"/>
    </row>
    <row r="99" spans="1:7" x14ac:dyDescent="0.25">
      <c r="A99" s="60"/>
      <c r="B99" s="44"/>
      <c r="C99" s="44"/>
      <c r="E99" s="44"/>
      <c r="F99" s="44"/>
      <c r="G99" s="44"/>
    </row>
    <row r="100" spans="1:7" x14ac:dyDescent="0.25">
      <c r="A100" s="60"/>
      <c r="B100" s="44"/>
      <c r="C100" s="44"/>
      <c r="E100" s="44"/>
      <c r="F100" s="44"/>
      <c r="G100" s="44"/>
    </row>
    <row r="101" spans="1:7" x14ac:dyDescent="0.25">
      <c r="A101" s="60"/>
      <c r="B101" s="44"/>
      <c r="C101" s="44"/>
      <c r="E101" s="44"/>
      <c r="F101" s="44"/>
      <c r="G101" s="44"/>
    </row>
    <row r="102" spans="1:7" x14ac:dyDescent="0.25">
      <c r="A102" s="60"/>
      <c r="B102" s="44"/>
      <c r="C102" s="44"/>
      <c r="E102" s="44"/>
      <c r="F102" s="44"/>
      <c r="G102" s="44"/>
    </row>
    <row r="103" spans="1:7" x14ac:dyDescent="0.25">
      <c r="A103" s="60"/>
      <c r="B103" s="44"/>
      <c r="C103" s="44"/>
      <c r="E103" s="44"/>
      <c r="F103" s="44"/>
      <c r="G103" s="44"/>
    </row>
    <row r="104" spans="1:7" x14ac:dyDescent="0.25">
      <c r="A104" s="60"/>
      <c r="B104" s="44"/>
      <c r="C104" s="44"/>
      <c r="E104" s="44"/>
      <c r="F104" s="44"/>
      <c r="G104" s="44"/>
    </row>
    <row r="105" spans="1:7" x14ac:dyDescent="0.25">
      <c r="A105" s="60"/>
      <c r="B105" s="44"/>
      <c r="C105" s="44"/>
      <c r="E105" s="44"/>
      <c r="F105" s="44"/>
      <c r="G105" s="44"/>
    </row>
    <row r="106" spans="1:7" x14ac:dyDescent="0.25">
      <c r="A106" s="60"/>
      <c r="B106" s="44"/>
      <c r="C106" s="44"/>
      <c r="E106" s="44"/>
      <c r="F106" s="44"/>
      <c r="G106" s="44"/>
    </row>
    <row r="107" spans="1:7" x14ac:dyDescent="0.25">
      <c r="A107" s="60"/>
      <c r="B107" s="44"/>
      <c r="C107" s="44"/>
      <c r="E107" s="44"/>
      <c r="F107" s="44"/>
      <c r="G107" s="44"/>
    </row>
    <row r="108" spans="1:7" x14ac:dyDescent="0.25">
      <c r="A108" s="60"/>
      <c r="B108" s="44"/>
      <c r="C108" s="44"/>
      <c r="E108" s="44"/>
      <c r="F108" s="44"/>
      <c r="G108" s="44"/>
    </row>
    <row r="109" spans="1:7" x14ac:dyDescent="0.25">
      <c r="A109" s="60"/>
      <c r="B109" s="44"/>
      <c r="C109" s="44"/>
      <c r="E109" s="44"/>
      <c r="F109" s="44"/>
      <c r="G109" s="44"/>
    </row>
    <row r="110" spans="1:7" x14ac:dyDescent="0.25">
      <c r="A110" s="60"/>
      <c r="B110" s="44"/>
      <c r="C110" s="44"/>
      <c r="E110" s="44"/>
      <c r="F110" s="44"/>
      <c r="G110" s="44"/>
    </row>
    <row r="111" spans="1:7" x14ac:dyDescent="0.25">
      <c r="A111" s="60"/>
      <c r="B111" s="44"/>
      <c r="C111" s="44"/>
      <c r="E111" s="44"/>
      <c r="F111" s="44"/>
      <c r="G111" s="44"/>
    </row>
    <row r="112" spans="1:7" x14ac:dyDescent="0.25">
      <c r="A112" s="60"/>
      <c r="B112" s="44"/>
      <c r="C112" s="44"/>
      <c r="E112" s="44"/>
      <c r="F112" s="44"/>
      <c r="G112" s="44"/>
    </row>
    <row r="113" spans="1:7" x14ac:dyDescent="0.25">
      <c r="A113" s="60"/>
      <c r="B113" s="44"/>
      <c r="C113" s="44"/>
      <c r="E113" s="44"/>
      <c r="F113" s="44"/>
      <c r="G113" s="44"/>
    </row>
    <row r="114" spans="1:7" x14ac:dyDescent="0.25">
      <c r="A114" s="60"/>
      <c r="B114" s="44"/>
      <c r="C114" s="44"/>
      <c r="E114" s="44"/>
      <c r="F114" s="44"/>
      <c r="G114" s="44"/>
    </row>
    <row r="115" spans="1:7" x14ac:dyDescent="0.25">
      <c r="A115" s="60"/>
      <c r="B115" s="44"/>
      <c r="C115" s="44"/>
      <c r="E115" s="44"/>
      <c r="F115" s="44"/>
      <c r="G115" s="44"/>
    </row>
    <row r="116" spans="1:7" x14ac:dyDescent="0.25">
      <c r="A116" s="60"/>
      <c r="B116" s="44"/>
      <c r="C116" s="44"/>
      <c r="E116" s="44"/>
      <c r="F116" s="44"/>
      <c r="G116" s="44"/>
    </row>
    <row r="117" spans="1:7" x14ac:dyDescent="0.25">
      <c r="A117" s="60"/>
      <c r="B117" s="44"/>
      <c r="C117" s="44"/>
      <c r="E117" s="44"/>
      <c r="F117" s="44"/>
      <c r="G117" s="44"/>
    </row>
    <row r="118" spans="1:7" x14ac:dyDescent="0.25">
      <c r="A118" s="60"/>
      <c r="B118" s="44"/>
      <c r="C118" s="44"/>
      <c r="E118" s="44"/>
      <c r="F118" s="44"/>
      <c r="G118" s="44"/>
    </row>
    <row r="119" spans="1:7" x14ac:dyDescent="0.25">
      <c r="A119" s="60"/>
      <c r="B119" s="44"/>
      <c r="C119" s="44"/>
      <c r="E119" s="44"/>
      <c r="F119" s="44"/>
      <c r="G119" s="44"/>
    </row>
    <row r="120" spans="1:7" x14ac:dyDescent="0.25">
      <c r="A120" s="60"/>
      <c r="B120" s="44"/>
      <c r="C120" s="44"/>
      <c r="E120" s="44"/>
      <c r="F120" s="44"/>
      <c r="G120" s="44"/>
    </row>
    <row r="121" spans="1:7" x14ac:dyDescent="0.25">
      <c r="A121" s="60"/>
      <c r="B121" s="44"/>
      <c r="C121" s="44"/>
      <c r="E121" s="44"/>
      <c r="F121" s="44"/>
      <c r="G121" s="44"/>
    </row>
    <row r="122" spans="1:7" x14ac:dyDescent="0.25">
      <c r="A122" s="60"/>
      <c r="B122" s="44"/>
      <c r="C122" s="44"/>
      <c r="E122" s="44"/>
      <c r="F122" s="44"/>
      <c r="G122" s="62"/>
    </row>
    <row r="123" spans="1:7" x14ac:dyDescent="0.25">
      <c r="A123" s="60"/>
      <c r="B123" s="44"/>
      <c r="C123" s="44"/>
      <c r="E123" s="44"/>
      <c r="F123" s="44"/>
    </row>
    <row r="124" spans="1:7" x14ac:dyDescent="0.25">
      <c r="A124" s="61"/>
      <c r="B124" s="61"/>
      <c r="C124" s="61"/>
      <c r="E124" s="62"/>
      <c r="F124" s="62"/>
    </row>
  </sheetData>
  <conditionalFormatting sqref="A2:E95">
    <cfRule type="expression" dxfId="11" priority="12">
      <formula>$F2="Blue Header"</formula>
    </cfRule>
    <cfRule type="expression" dxfId="10" priority="13">
      <formula>$F2="Red Header"</formula>
    </cfRule>
    <cfRule type="expression" dxfId="9" priority="14">
      <formula>$F2="Yellow Header"</formula>
    </cfRule>
  </conditionalFormatting>
  <printOptions headings="1"/>
  <pageMargins left="0.7" right="0.7" top="0.75" bottom="0.75" header="0.3" footer="0.3"/>
  <pageSetup scale="94" fitToHeight="0" orientation="landscape" r:id="rId1"/>
  <headerFooter>
    <oddHeader>&amp;C&amp;F
&amp;A</oddHeader>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7"/>
  <sheetViews>
    <sheetView topLeftCell="D1" workbookViewId="0">
      <selection activeCell="E8" sqref="E8"/>
    </sheetView>
  </sheetViews>
  <sheetFormatPr defaultRowHeight="15" x14ac:dyDescent="0.25"/>
  <cols>
    <col min="1" max="1" width="19" style="3" customWidth="1"/>
    <col min="2" max="2" width="12" style="3" customWidth="1"/>
    <col min="3" max="3" width="18.42578125" style="3" customWidth="1"/>
    <col min="4" max="4" width="40.7109375" style="3" customWidth="1"/>
    <col min="5" max="7" width="12.5703125" style="3" customWidth="1"/>
    <col min="8" max="8" width="14.42578125" style="3" customWidth="1"/>
    <col min="9" max="9" width="15.85546875" style="3" customWidth="1"/>
    <col min="10" max="10" width="12.5703125" style="3" customWidth="1"/>
    <col min="11" max="11" width="13.5703125" style="3" customWidth="1"/>
    <col min="12" max="12" width="15.5703125" style="3" customWidth="1"/>
    <col min="13" max="13" width="15.140625" style="3" customWidth="1"/>
    <col min="14" max="14" width="22.7109375" style="3" customWidth="1"/>
    <col min="15" max="16" width="34.42578125" style="3" customWidth="1"/>
    <col min="17" max="16384" width="9.140625" style="3"/>
  </cols>
  <sheetData>
    <row r="1" spans="1:16" ht="17.25" customHeight="1" x14ac:dyDescent="0.25">
      <c r="A1" s="38" t="s">
        <v>10</v>
      </c>
      <c r="B1" s="37" t="s">
        <v>12</v>
      </c>
      <c r="C1" s="37" t="s">
        <v>0</v>
      </c>
      <c r="D1" s="37" t="s">
        <v>1</v>
      </c>
      <c r="E1" s="37" t="s">
        <v>100</v>
      </c>
      <c r="F1" s="37" t="s">
        <v>2</v>
      </c>
      <c r="G1" s="37" t="s">
        <v>3</v>
      </c>
      <c r="H1" s="37" t="s">
        <v>4</v>
      </c>
      <c r="I1" s="37" t="s">
        <v>5</v>
      </c>
      <c r="J1" s="37" t="s">
        <v>6</v>
      </c>
      <c r="K1" s="37" t="s">
        <v>7</v>
      </c>
      <c r="L1" s="37" t="s">
        <v>8</v>
      </c>
      <c r="M1" s="37" t="s">
        <v>9</v>
      </c>
      <c r="N1" s="47" t="s">
        <v>335</v>
      </c>
      <c r="O1" s="36" t="s">
        <v>11</v>
      </c>
      <c r="P1" s="43"/>
    </row>
    <row r="2" spans="1:16" ht="90" x14ac:dyDescent="0.25">
      <c r="A2" s="39" t="s">
        <v>13</v>
      </c>
      <c r="B2" s="14" t="s">
        <v>46</v>
      </c>
      <c r="C2" s="21" t="s">
        <v>56</v>
      </c>
      <c r="D2" s="13" t="s">
        <v>51</v>
      </c>
      <c r="E2" s="18">
        <v>8.3000000000000004E-2</v>
      </c>
      <c r="F2" s="31">
        <v>0.95</v>
      </c>
      <c r="G2" s="17">
        <v>41505</v>
      </c>
      <c r="H2" s="17">
        <v>41866</v>
      </c>
      <c r="I2" s="16">
        <v>0.05</v>
      </c>
      <c r="J2" s="16">
        <v>0.5</v>
      </c>
      <c r="K2" s="14" t="s">
        <v>110</v>
      </c>
      <c r="L2" s="14" t="s">
        <v>102</v>
      </c>
      <c r="M2" s="14" t="s">
        <v>103</v>
      </c>
      <c r="N2" s="15" t="s">
        <v>302</v>
      </c>
      <c r="O2" s="15" t="s">
        <v>322</v>
      </c>
      <c r="P2" s="44"/>
    </row>
    <row r="3" spans="1:16" ht="90" x14ac:dyDescent="0.25">
      <c r="A3" s="39" t="s">
        <v>13</v>
      </c>
      <c r="B3" s="14" t="s">
        <v>46</v>
      </c>
      <c r="C3" s="21" t="s">
        <v>56</v>
      </c>
      <c r="D3" s="13" t="s">
        <v>52</v>
      </c>
      <c r="E3" s="18">
        <v>0.5</v>
      </c>
      <c r="F3" s="31">
        <v>0.95</v>
      </c>
      <c r="G3" s="17">
        <v>41505</v>
      </c>
      <c r="H3" s="17">
        <v>41866</v>
      </c>
      <c r="I3" s="16">
        <v>0.05</v>
      </c>
      <c r="J3" s="16">
        <v>0.5</v>
      </c>
      <c r="K3" s="14" t="s">
        <v>110</v>
      </c>
      <c r="L3" s="14" t="s">
        <v>102</v>
      </c>
      <c r="M3" s="14" t="s">
        <v>103</v>
      </c>
      <c r="N3" s="15" t="s">
        <v>300</v>
      </c>
      <c r="O3" s="15" t="s">
        <v>317</v>
      </c>
      <c r="P3" s="44"/>
    </row>
    <row r="4" spans="1:16" ht="45" x14ac:dyDescent="0.25">
      <c r="A4" s="39" t="s">
        <v>13</v>
      </c>
      <c r="B4" s="14" t="s">
        <v>46</v>
      </c>
      <c r="C4" s="21" t="s">
        <v>57</v>
      </c>
      <c r="D4" s="13" t="s">
        <v>318</v>
      </c>
      <c r="E4" s="20">
        <v>0.67200000000000004</v>
      </c>
      <c r="F4" s="31">
        <v>0.85</v>
      </c>
      <c r="G4" s="17">
        <v>41515</v>
      </c>
      <c r="H4" s="17">
        <v>41866</v>
      </c>
      <c r="I4" s="16">
        <v>0.05</v>
      </c>
      <c r="J4" s="16">
        <v>0.6</v>
      </c>
      <c r="K4" s="14" t="s">
        <v>113</v>
      </c>
      <c r="L4" s="14" t="s">
        <v>102</v>
      </c>
      <c r="M4" s="14" t="s">
        <v>103</v>
      </c>
      <c r="N4" s="15" t="s">
        <v>300</v>
      </c>
      <c r="O4" s="15" t="s">
        <v>121</v>
      </c>
      <c r="P4" s="44"/>
    </row>
    <row r="5" spans="1:16" ht="60" x14ac:dyDescent="0.25">
      <c r="A5" s="39" t="s">
        <v>14</v>
      </c>
      <c r="B5" s="14" t="s">
        <v>47</v>
      </c>
      <c r="C5" s="14" t="s">
        <v>55</v>
      </c>
      <c r="D5" s="13" t="s">
        <v>54</v>
      </c>
      <c r="E5" s="16">
        <v>0.4</v>
      </c>
      <c r="F5" s="16">
        <v>0.85</v>
      </c>
      <c r="G5" s="17">
        <v>41264</v>
      </c>
      <c r="H5" s="17">
        <v>41629</v>
      </c>
      <c r="I5" s="14" t="s">
        <v>112</v>
      </c>
      <c r="J5" s="14" t="s">
        <v>112</v>
      </c>
      <c r="K5" s="14" t="s">
        <v>105</v>
      </c>
      <c r="L5" s="14" t="s">
        <v>106</v>
      </c>
      <c r="M5" s="14" t="s">
        <v>103</v>
      </c>
      <c r="N5" s="15" t="s">
        <v>299</v>
      </c>
      <c r="O5" s="15" t="s">
        <v>316</v>
      </c>
      <c r="P5" s="44"/>
    </row>
    <row r="6" spans="1:16" ht="30" x14ac:dyDescent="0.25">
      <c r="A6" s="39" t="s">
        <v>15</v>
      </c>
      <c r="B6" s="14" t="s">
        <v>47</v>
      </c>
      <c r="C6" s="14" t="s">
        <v>62</v>
      </c>
      <c r="D6" s="13" t="s">
        <v>58</v>
      </c>
      <c r="E6" s="16">
        <v>0.73399999999999999</v>
      </c>
      <c r="F6" s="31">
        <v>0.75</v>
      </c>
      <c r="G6" s="17">
        <v>41214</v>
      </c>
      <c r="H6" s="17">
        <v>41579</v>
      </c>
      <c r="I6" s="14" t="s">
        <v>112</v>
      </c>
      <c r="J6" s="14" t="s">
        <v>112</v>
      </c>
      <c r="K6" s="14" t="s">
        <v>101</v>
      </c>
      <c r="L6" s="14" t="s">
        <v>102</v>
      </c>
      <c r="M6" s="14" t="s">
        <v>103</v>
      </c>
      <c r="N6" s="15" t="s">
        <v>300</v>
      </c>
      <c r="O6" s="15" t="s">
        <v>316</v>
      </c>
      <c r="P6" s="44"/>
    </row>
    <row r="7" spans="1:16" ht="45" x14ac:dyDescent="0.25">
      <c r="A7" s="39" t="s">
        <v>15</v>
      </c>
      <c r="B7" s="14" t="s">
        <v>47</v>
      </c>
      <c r="C7" s="14" t="s">
        <v>63</v>
      </c>
      <c r="D7" s="13" t="s">
        <v>313</v>
      </c>
      <c r="E7" s="16">
        <v>0.83</v>
      </c>
      <c r="F7" s="31">
        <v>0.9</v>
      </c>
      <c r="G7" s="17">
        <v>41550</v>
      </c>
      <c r="H7" s="17">
        <v>41912</v>
      </c>
      <c r="I7" s="14" t="s">
        <v>112</v>
      </c>
      <c r="J7" s="14" t="s">
        <v>112</v>
      </c>
      <c r="K7" s="14" t="s">
        <v>101</v>
      </c>
      <c r="L7" s="14" t="s">
        <v>102</v>
      </c>
      <c r="M7" s="14" t="s">
        <v>103</v>
      </c>
      <c r="N7" s="17" t="s">
        <v>300</v>
      </c>
      <c r="O7" s="15"/>
      <c r="P7" s="44"/>
    </row>
    <row r="8" spans="1:16" ht="45" x14ac:dyDescent="0.25">
      <c r="A8" s="39" t="s">
        <v>15</v>
      </c>
      <c r="B8" s="14" t="s">
        <v>47</v>
      </c>
      <c r="C8" s="14" t="s">
        <v>63</v>
      </c>
      <c r="D8" s="40" t="s">
        <v>59</v>
      </c>
      <c r="E8" s="16">
        <v>1</v>
      </c>
      <c r="F8" s="31">
        <v>1</v>
      </c>
      <c r="G8" s="17">
        <v>41214</v>
      </c>
      <c r="H8" s="17">
        <v>41579</v>
      </c>
      <c r="I8" s="14" t="s">
        <v>112</v>
      </c>
      <c r="J8" s="14" t="s">
        <v>112</v>
      </c>
      <c r="K8" s="14" t="s">
        <v>101</v>
      </c>
      <c r="L8" s="14" t="s">
        <v>102</v>
      </c>
      <c r="M8" s="14" t="s">
        <v>103</v>
      </c>
      <c r="N8" s="15" t="s">
        <v>301</v>
      </c>
      <c r="O8" s="15" t="s">
        <v>316</v>
      </c>
      <c r="P8" s="44"/>
    </row>
    <row r="9" spans="1:16" ht="75" x14ac:dyDescent="0.25">
      <c r="A9" s="39" t="s">
        <v>15</v>
      </c>
      <c r="B9" s="14" t="s">
        <v>46</v>
      </c>
      <c r="C9" s="14" t="s">
        <v>108</v>
      </c>
      <c r="D9" s="40" t="s">
        <v>60</v>
      </c>
      <c r="E9" s="16">
        <v>0.82</v>
      </c>
      <c r="F9" s="16">
        <v>0.9</v>
      </c>
      <c r="G9" s="17">
        <v>41542</v>
      </c>
      <c r="H9" s="17">
        <v>41852</v>
      </c>
      <c r="I9" s="16">
        <v>0.05</v>
      </c>
      <c r="J9" s="16">
        <v>0.7</v>
      </c>
      <c r="K9" s="14" t="s">
        <v>253</v>
      </c>
      <c r="L9" s="14" t="s">
        <v>293</v>
      </c>
      <c r="M9" s="14" t="s">
        <v>103</v>
      </c>
      <c r="N9" s="15" t="s">
        <v>300</v>
      </c>
      <c r="O9" s="15" t="s">
        <v>350</v>
      </c>
      <c r="P9" s="44"/>
    </row>
    <row r="10" spans="1:16" ht="60" x14ac:dyDescent="0.25">
      <c r="A10" s="39" t="s">
        <v>15</v>
      </c>
      <c r="B10" s="14" t="s">
        <v>46</v>
      </c>
      <c r="C10" s="14" t="s">
        <v>107</v>
      </c>
      <c r="D10" s="40" t="s">
        <v>307</v>
      </c>
      <c r="E10" s="14" t="s">
        <v>111</v>
      </c>
      <c r="F10" s="16">
        <v>0.75</v>
      </c>
      <c r="G10" s="14" t="s">
        <v>112</v>
      </c>
      <c r="H10" s="14" t="s">
        <v>112</v>
      </c>
      <c r="I10" s="16">
        <v>0.05</v>
      </c>
      <c r="J10" s="16">
        <v>0.55000000000000004</v>
      </c>
      <c r="K10" s="14" t="s">
        <v>113</v>
      </c>
      <c r="L10" s="14" t="s">
        <v>115</v>
      </c>
      <c r="M10" s="14" t="s">
        <v>103</v>
      </c>
      <c r="N10" s="15" t="s">
        <v>333</v>
      </c>
      <c r="O10" s="15" t="s">
        <v>116</v>
      </c>
      <c r="P10" s="44"/>
    </row>
    <row r="11" spans="1:16" ht="105" x14ac:dyDescent="0.25">
      <c r="A11" s="39" t="s">
        <v>15</v>
      </c>
      <c r="B11" s="14" t="s">
        <v>46</v>
      </c>
      <c r="C11" s="14" t="s">
        <v>109</v>
      </c>
      <c r="D11" s="13" t="s">
        <v>61</v>
      </c>
      <c r="E11" s="16">
        <v>0.42</v>
      </c>
      <c r="F11" s="16">
        <v>0.75</v>
      </c>
      <c r="G11" s="17">
        <v>41470</v>
      </c>
      <c r="H11" s="17">
        <v>41579</v>
      </c>
      <c r="I11" s="16">
        <v>0.05</v>
      </c>
      <c r="J11" s="16">
        <v>0.5</v>
      </c>
      <c r="K11" s="14" t="s">
        <v>114</v>
      </c>
      <c r="L11" s="14" t="s">
        <v>115</v>
      </c>
      <c r="M11" s="14" t="s">
        <v>103</v>
      </c>
      <c r="N11" s="14" t="s">
        <v>299</v>
      </c>
      <c r="O11" s="21" t="s">
        <v>351</v>
      </c>
      <c r="P11" s="45"/>
    </row>
    <row r="12" spans="1:16" ht="180" x14ac:dyDescent="0.25">
      <c r="A12" s="39" t="s">
        <v>308</v>
      </c>
      <c r="B12" s="14" t="s">
        <v>46</v>
      </c>
      <c r="C12" s="14" t="s">
        <v>332</v>
      </c>
      <c r="D12" s="63" t="s">
        <v>341</v>
      </c>
      <c r="E12" s="14" t="s">
        <v>345</v>
      </c>
      <c r="F12" s="13" t="s">
        <v>344</v>
      </c>
      <c r="G12" s="17">
        <v>41469</v>
      </c>
      <c r="H12" s="17">
        <v>41579</v>
      </c>
      <c r="I12" s="14" t="s">
        <v>112</v>
      </c>
      <c r="J12" s="16">
        <v>0</v>
      </c>
      <c r="K12" s="14" t="s">
        <v>117</v>
      </c>
      <c r="L12" s="14" t="s">
        <v>119</v>
      </c>
      <c r="M12" s="14" t="s">
        <v>120</v>
      </c>
      <c r="N12" s="15" t="s">
        <v>300</v>
      </c>
      <c r="O12" s="15" t="s">
        <v>347</v>
      </c>
      <c r="P12" s="44"/>
    </row>
    <row r="13" spans="1:16" ht="75" x14ac:dyDescent="0.25">
      <c r="A13" s="39" t="s">
        <v>308</v>
      </c>
      <c r="B13" s="14" t="s">
        <v>46</v>
      </c>
      <c r="C13" s="14" t="s">
        <v>332</v>
      </c>
      <c r="D13" s="63" t="s">
        <v>342</v>
      </c>
      <c r="E13" s="14" t="s">
        <v>346</v>
      </c>
      <c r="F13" s="13" t="s">
        <v>344</v>
      </c>
      <c r="G13" s="17">
        <v>41469</v>
      </c>
      <c r="H13" s="17">
        <v>41579</v>
      </c>
      <c r="I13" s="14" t="s">
        <v>112</v>
      </c>
      <c r="J13" s="14" t="s">
        <v>112</v>
      </c>
      <c r="K13" s="14" t="s">
        <v>118</v>
      </c>
      <c r="L13" s="14" t="s">
        <v>119</v>
      </c>
      <c r="M13" s="14" t="s">
        <v>120</v>
      </c>
      <c r="N13" s="15" t="s">
        <v>300</v>
      </c>
      <c r="O13" s="15" t="s">
        <v>348</v>
      </c>
      <c r="P13" s="44"/>
    </row>
    <row r="14" spans="1:16" ht="180" x14ac:dyDescent="0.25">
      <c r="A14" s="39" t="s">
        <v>308</v>
      </c>
      <c r="B14" s="14" t="s">
        <v>46</v>
      </c>
      <c r="C14" s="14" t="s">
        <v>332</v>
      </c>
      <c r="D14" s="63" t="s">
        <v>343</v>
      </c>
      <c r="E14" s="14" t="s">
        <v>346</v>
      </c>
      <c r="F14" s="13" t="s">
        <v>344</v>
      </c>
      <c r="G14" s="17">
        <v>41469</v>
      </c>
      <c r="H14" s="17">
        <v>41579</v>
      </c>
      <c r="I14" s="14" t="s">
        <v>112</v>
      </c>
      <c r="J14" s="16">
        <v>0</v>
      </c>
      <c r="K14" s="14" t="s">
        <v>101</v>
      </c>
      <c r="L14" s="14" t="s">
        <v>119</v>
      </c>
      <c r="M14" s="14" t="s">
        <v>120</v>
      </c>
      <c r="N14" s="15" t="s">
        <v>300</v>
      </c>
      <c r="O14" s="15" t="s">
        <v>349</v>
      </c>
      <c r="P14" s="44"/>
    </row>
    <row r="15" spans="1:16" ht="75" x14ac:dyDescent="0.25">
      <c r="A15" s="39" t="s">
        <v>308</v>
      </c>
      <c r="B15" s="14" t="s">
        <v>46</v>
      </c>
      <c r="C15" s="14" t="s">
        <v>62</v>
      </c>
      <c r="D15" s="13" t="s">
        <v>64</v>
      </c>
      <c r="E15" s="20">
        <v>6.0999999999999999E-2</v>
      </c>
      <c r="F15" s="14" t="s">
        <v>122</v>
      </c>
      <c r="G15" s="17" t="s">
        <v>104</v>
      </c>
      <c r="H15" s="17">
        <v>41579</v>
      </c>
      <c r="I15" s="22">
        <v>2.5000000000000001E-3</v>
      </c>
      <c r="J15" s="16">
        <v>0.06</v>
      </c>
      <c r="K15" s="14" t="s">
        <v>101</v>
      </c>
      <c r="L15" s="14" t="s">
        <v>102</v>
      </c>
      <c r="M15" s="14" t="s">
        <v>103</v>
      </c>
      <c r="N15" s="15" t="s">
        <v>299</v>
      </c>
      <c r="O15" s="15" t="s">
        <v>312</v>
      </c>
      <c r="P15" s="44"/>
    </row>
    <row r="16" spans="1:16" ht="45" x14ac:dyDescent="0.25">
      <c r="A16" s="39" t="s">
        <v>16</v>
      </c>
      <c r="B16" s="14" t="s">
        <v>47</v>
      </c>
      <c r="C16" s="14" t="s">
        <v>68</v>
      </c>
      <c r="D16" s="13" t="s">
        <v>65</v>
      </c>
      <c r="E16" s="22">
        <v>0.13600000000000001</v>
      </c>
      <c r="F16" s="14" t="s">
        <v>224</v>
      </c>
      <c r="G16" s="17">
        <v>41512</v>
      </c>
      <c r="H16" s="17">
        <v>41820</v>
      </c>
      <c r="I16" s="14" t="s">
        <v>112</v>
      </c>
      <c r="J16" s="16" t="s">
        <v>212</v>
      </c>
      <c r="K16" s="14" t="s">
        <v>101</v>
      </c>
      <c r="L16" s="14" t="s">
        <v>213</v>
      </c>
      <c r="M16" s="14" t="s">
        <v>214</v>
      </c>
      <c r="N16" s="15" t="s">
        <v>301</v>
      </c>
      <c r="O16" s="15" t="s">
        <v>316</v>
      </c>
      <c r="P16" s="44"/>
    </row>
    <row r="17" spans="1:16" ht="45" x14ac:dyDescent="0.25">
      <c r="A17" s="39" t="s">
        <v>16</v>
      </c>
      <c r="B17" s="14" t="s">
        <v>46</v>
      </c>
      <c r="C17" s="14" t="s">
        <v>68</v>
      </c>
      <c r="D17" s="13" t="s">
        <v>210</v>
      </c>
      <c r="E17" s="16">
        <v>0.18</v>
      </c>
      <c r="F17" s="14" t="s">
        <v>224</v>
      </c>
      <c r="G17" s="17">
        <v>41455</v>
      </c>
      <c r="H17" s="17">
        <v>41820</v>
      </c>
      <c r="I17" s="14" t="s">
        <v>211</v>
      </c>
      <c r="J17" s="16" t="s">
        <v>212</v>
      </c>
      <c r="K17" s="14" t="s">
        <v>101</v>
      </c>
      <c r="L17" s="14" t="s">
        <v>213</v>
      </c>
      <c r="M17" s="14" t="s">
        <v>214</v>
      </c>
      <c r="N17" s="15" t="s">
        <v>301</v>
      </c>
      <c r="O17" s="15" t="s">
        <v>316</v>
      </c>
      <c r="P17" s="44"/>
    </row>
    <row r="18" spans="1:16" ht="120" x14ac:dyDescent="0.25">
      <c r="A18" s="39" t="s">
        <v>16</v>
      </c>
      <c r="B18" s="14" t="s">
        <v>47</v>
      </c>
      <c r="C18" s="14" t="s">
        <v>69</v>
      </c>
      <c r="D18" s="13" t="s">
        <v>66</v>
      </c>
      <c r="E18" s="16">
        <v>0.76</v>
      </c>
      <c r="F18" s="16">
        <v>0.8</v>
      </c>
      <c r="G18" s="17">
        <v>41479</v>
      </c>
      <c r="H18" s="17">
        <v>41821</v>
      </c>
      <c r="I18" s="14" t="s">
        <v>112</v>
      </c>
      <c r="J18" s="14" t="s">
        <v>112</v>
      </c>
      <c r="K18" s="14" t="s">
        <v>225</v>
      </c>
      <c r="L18" s="14" t="s">
        <v>226</v>
      </c>
      <c r="M18" s="14" t="s">
        <v>227</v>
      </c>
      <c r="N18" s="15" t="s">
        <v>300</v>
      </c>
      <c r="O18" s="15" t="s">
        <v>316</v>
      </c>
      <c r="P18" s="44"/>
    </row>
    <row r="19" spans="1:16" ht="45" x14ac:dyDescent="0.25">
      <c r="A19" s="39" t="s">
        <v>16</v>
      </c>
      <c r="B19" s="14" t="s">
        <v>47</v>
      </c>
      <c r="C19" s="14" t="s">
        <v>70</v>
      </c>
      <c r="D19" s="13" t="s">
        <v>67</v>
      </c>
      <c r="E19" s="42">
        <v>0.67</v>
      </c>
      <c r="F19" s="16">
        <v>1</v>
      </c>
      <c r="G19" s="17">
        <v>41485</v>
      </c>
      <c r="H19" s="17">
        <v>41654</v>
      </c>
      <c r="I19" s="14" t="s">
        <v>112</v>
      </c>
      <c r="J19" s="14" t="s">
        <v>228</v>
      </c>
      <c r="K19" s="14" t="s">
        <v>229</v>
      </c>
      <c r="L19" s="14" t="s">
        <v>230</v>
      </c>
      <c r="M19" s="14" t="s">
        <v>120</v>
      </c>
      <c r="N19" s="44" t="s">
        <v>300</v>
      </c>
      <c r="O19" s="33" t="s">
        <v>310</v>
      </c>
      <c r="P19" s="33"/>
    </row>
    <row r="20" spans="1:16" ht="30" x14ac:dyDescent="0.25">
      <c r="A20" s="39" t="s">
        <v>17</v>
      </c>
      <c r="B20" s="14" t="s">
        <v>47</v>
      </c>
      <c r="C20" s="14" t="s">
        <v>72</v>
      </c>
      <c r="D20" s="13" t="s">
        <v>330</v>
      </c>
      <c r="E20" s="29">
        <f>17/19</f>
        <v>0.89473684210526316</v>
      </c>
      <c r="F20" s="31">
        <v>1</v>
      </c>
      <c r="G20" s="17">
        <v>41455</v>
      </c>
      <c r="H20" s="17">
        <v>41820</v>
      </c>
      <c r="I20" s="14" t="s">
        <v>112</v>
      </c>
      <c r="J20" s="14" t="s">
        <v>112</v>
      </c>
      <c r="K20" s="21" t="s">
        <v>231</v>
      </c>
      <c r="L20" s="14" t="s">
        <v>119</v>
      </c>
      <c r="M20" s="14" t="s">
        <v>120</v>
      </c>
      <c r="N20" s="15" t="s">
        <v>300</v>
      </c>
      <c r="O20" s="15" t="s">
        <v>303</v>
      </c>
      <c r="P20" s="44"/>
    </row>
    <row r="21" spans="1:16" ht="45" x14ac:dyDescent="0.25">
      <c r="A21" s="39" t="s">
        <v>17</v>
      </c>
      <c r="B21" s="14" t="s">
        <v>47</v>
      </c>
      <c r="C21" s="14" t="s">
        <v>73</v>
      </c>
      <c r="D21" s="13" t="s">
        <v>71</v>
      </c>
      <c r="E21" s="16">
        <v>0.68899999999999995</v>
      </c>
      <c r="F21" s="31">
        <v>0.95</v>
      </c>
      <c r="G21" s="17">
        <v>41466</v>
      </c>
      <c r="H21" s="17">
        <v>41834</v>
      </c>
      <c r="I21" s="14" t="s">
        <v>112</v>
      </c>
      <c r="J21" s="14" t="s">
        <v>112</v>
      </c>
      <c r="K21" s="21" t="s">
        <v>232</v>
      </c>
      <c r="L21" s="14" t="s">
        <v>234</v>
      </c>
      <c r="M21" s="23" t="s">
        <v>103</v>
      </c>
      <c r="N21" s="15" t="s">
        <v>302</v>
      </c>
      <c r="O21" s="15" t="s">
        <v>316</v>
      </c>
      <c r="P21" s="44"/>
    </row>
    <row r="22" spans="1:16" ht="30" x14ac:dyDescent="0.25">
      <c r="A22" s="39" t="s">
        <v>17</v>
      </c>
      <c r="B22" s="14" t="s">
        <v>47</v>
      </c>
      <c r="C22" s="14" t="s">
        <v>74</v>
      </c>
      <c r="D22" s="13" t="s">
        <v>314</v>
      </c>
      <c r="E22" s="23">
        <v>4.1100000000000003</v>
      </c>
      <c r="F22" s="13">
        <v>4.7</v>
      </c>
      <c r="G22" s="17">
        <v>41520</v>
      </c>
      <c r="H22" s="17">
        <v>41835</v>
      </c>
      <c r="I22" s="14" t="s">
        <v>112</v>
      </c>
      <c r="J22" s="14" t="s">
        <v>112</v>
      </c>
      <c r="K22" s="21" t="s">
        <v>233</v>
      </c>
      <c r="L22" s="23" t="s">
        <v>127</v>
      </c>
      <c r="M22" s="23" t="s">
        <v>103</v>
      </c>
      <c r="N22" s="15" t="s">
        <v>300</v>
      </c>
      <c r="O22" s="15" t="s">
        <v>316</v>
      </c>
      <c r="P22" s="44"/>
    </row>
    <row r="23" spans="1:16" ht="90" x14ac:dyDescent="0.25">
      <c r="A23" s="39" t="s">
        <v>18</v>
      </c>
      <c r="B23" s="14" t="s">
        <v>46</v>
      </c>
      <c r="C23" s="14" t="s">
        <v>78</v>
      </c>
      <c r="D23" s="13" t="s">
        <v>75</v>
      </c>
      <c r="E23" s="23">
        <v>1.9</v>
      </c>
      <c r="F23" s="14">
        <v>1.5</v>
      </c>
      <c r="G23" s="17">
        <v>41466</v>
      </c>
      <c r="H23" s="17">
        <v>41835</v>
      </c>
      <c r="I23" s="14">
        <v>0.25</v>
      </c>
      <c r="J23" s="14">
        <v>1</v>
      </c>
      <c r="K23" s="14" t="s">
        <v>18</v>
      </c>
      <c r="L23" s="14" t="s">
        <v>124</v>
      </c>
      <c r="M23" s="14" t="s">
        <v>125</v>
      </c>
      <c r="N23" s="15" t="s">
        <v>301</v>
      </c>
      <c r="O23" s="15" t="s">
        <v>316</v>
      </c>
      <c r="P23" s="44"/>
    </row>
    <row r="24" spans="1:16" ht="45" x14ac:dyDescent="0.25">
      <c r="A24" s="39" t="s">
        <v>18</v>
      </c>
      <c r="B24" s="14" t="s">
        <v>47</v>
      </c>
      <c r="C24" s="14" t="s">
        <v>78</v>
      </c>
      <c r="D24" s="13" t="s">
        <v>76</v>
      </c>
      <c r="E24" s="24">
        <v>0.88</v>
      </c>
      <c r="F24" s="16">
        <v>1</v>
      </c>
      <c r="G24" s="17">
        <v>41470</v>
      </c>
      <c r="H24" s="17">
        <v>41835</v>
      </c>
      <c r="I24" s="14" t="s">
        <v>112</v>
      </c>
      <c r="J24" s="14" t="s">
        <v>112</v>
      </c>
      <c r="K24" s="14" t="s">
        <v>235</v>
      </c>
      <c r="L24" s="14" t="s">
        <v>124</v>
      </c>
      <c r="M24" s="14" t="s">
        <v>125</v>
      </c>
      <c r="N24" s="15" t="s">
        <v>300</v>
      </c>
      <c r="O24" s="15" t="s">
        <v>316</v>
      </c>
      <c r="P24" s="44"/>
    </row>
    <row r="25" spans="1:16" ht="45" x14ac:dyDescent="0.25">
      <c r="A25" s="39" t="s">
        <v>18</v>
      </c>
      <c r="B25" s="14" t="s">
        <v>47</v>
      </c>
      <c r="C25" s="14" t="s">
        <v>79</v>
      </c>
      <c r="D25" s="13" t="s">
        <v>77</v>
      </c>
      <c r="E25" s="24">
        <v>0.67</v>
      </c>
      <c r="F25" s="24">
        <v>0.75</v>
      </c>
      <c r="G25" s="17">
        <v>41471</v>
      </c>
      <c r="H25" s="17">
        <v>41835</v>
      </c>
      <c r="I25" s="14" t="s">
        <v>112</v>
      </c>
      <c r="J25" s="14" t="s">
        <v>112</v>
      </c>
      <c r="K25" s="14" t="s">
        <v>235</v>
      </c>
      <c r="L25" s="14" t="s">
        <v>124</v>
      </c>
      <c r="M25" s="14" t="s">
        <v>125</v>
      </c>
      <c r="N25" s="15" t="s">
        <v>300</v>
      </c>
      <c r="O25" s="15" t="s">
        <v>316</v>
      </c>
      <c r="P25" s="44"/>
    </row>
    <row r="26" spans="1:16" ht="60" x14ac:dyDescent="0.25">
      <c r="A26" s="39" t="s">
        <v>19</v>
      </c>
      <c r="B26" s="14" t="s">
        <v>46</v>
      </c>
      <c r="C26" s="14" t="s">
        <v>83</v>
      </c>
      <c r="D26" s="13" t="s">
        <v>80</v>
      </c>
      <c r="E26" s="23" t="s">
        <v>123</v>
      </c>
      <c r="F26" s="24">
        <v>0.85</v>
      </c>
      <c r="G26" s="25">
        <v>41470</v>
      </c>
      <c r="H26" s="17">
        <v>41835</v>
      </c>
      <c r="I26" s="23" t="s">
        <v>112</v>
      </c>
      <c r="J26" s="24">
        <v>0.75</v>
      </c>
      <c r="K26" s="23" t="s">
        <v>18</v>
      </c>
      <c r="L26" s="23" t="s">
        <v>124</v>
      </c>
      <c r="M26" s="23" t="s">
        <v>103</v>
      </c>
      <c r="N26" s="15" t="s">
        <v>301</v>
      </c>
      <c r="O26" s="15" t="s">
        <v>316</v>
      </c>
      <c r="P26" s="44"/>
    </row>
    <row r="27" spans="1:16" ht="45" x14ac:dyDescent="0.25">
      <c r="A27" s="39" t="s">
        <v>19</v>
      </c>
      <c r="B27" s="14" t="s">
        <v>46</v>
      </c>
      <c r="C27" s="14" t="s">
        <v>84</v>
      </c>
      <c r="D27" s="13" t="s">
        <v>81</v>
      </c>
      <c r="E27" s="16">
        <v>0.84</v>
      </c>
      <c r="F27" s="16">
        <v>0.85</v>
      </c>
      <c r="G27" s="17">
        <v>41470</v>
      </c>
      <c r="H27" s="17">
        <v>41835</v>
      </c>
      <c r="I27" s="14" t="s">
        <v>112</v>
      </c>
      <c r="J27" s="16">
        <v>0.75</v>
      </c>
      <c r="K27" s="14" t="s">
        <v>18</v>
      </c>
      <c r="L27" s="14" t="s">
        <v>124</v>
      </c>
      <c r="M27" s="14" t="s">
        <v>103</v>
      </c>
      <c r="N27" s="15" t="s">
        <v>300</v>
      </c>
      <c r="O27" s="15" t="s">
        <v>316</v>
      </c>
      <c r="P27" s="44"/>
    </row>
    <row r="28" spans="1:16" ht="45" x14ac:dyDescent="0.25">
      <c r="A28" s="39" t="s">
        <v>19</v>
      </c>
      <c r="B28" s="14" t="s">
        <v>47</v>
      </c>
      <c r="C28" s="14" t="s">
        <v>85</v>
      </c>
      <c r="D28" s="13" t="s">
        <v>82</v>
      </c>
      <c r="E28" s="16">
        <v>0.95</v>
      </c>
      <c r="F28" s="16">
        <v>0.85</v>
      </c>
      <c r="G28" s="17">
        <v>41424</v>
      </c>
      <c r="H28" s="17">
        <v>41789</v>
      </c>
      <c r="I28" s="14" t="s">
        <v>112</v>
      </c>
      <c r="J28" s="16">
        <v>0.75</v>
      </c>
      <c r="K28" s="14" t="s">
        <v>253</v>
      </c>
      <c r="L28" s="14" t="s">
        <v>234</v>
      </c>
      <c r="M28" s="14" t="s">
        <v>236</v>
      </c>
      <c r="N28" s="15" t="s">
        <v>301</v>
      </c>
      <c r="O28" s="15" t="s">
        <v>316</v>
      </c>
      <c r="P28" s="44"/>
    </row>
    <row r="29" spans="1:16" ht="45" x14ac:dyDescent="0.25">
      <c r="A29" s="39" t="s">
        <v>24</v>
      </c>
      <c r="B29" s="14" t="s">
        <v>47</v>
      </c>
      <c r="C29" s="14" t="s">
        <v>89</v>
      </c>
      <c r="D29" s="13" t="s">
        <v>86</v>
      </c>
      <c r="E29" s="26">
        <v>0.96</v>
      </c>
      <c r="F29" s="16">
        <v>0.9</v>
      </c>
      <c r="G29" s="17">
        <v>41512</v>
      </c>
      <c r="H29" s="17">
        <v>41623</v>
      </c>
      <c r="I29" s="14" t="s">
        <v>112</v>
      </c>
      <c r="J29" s="14" t="s">
        <v>112</v>
      </c>
      <c r="K29" s="21" t="s">
        <v>237</v>
      </c>
      <c r="L29" s="14" t="s">
        <v>124</v>
      </c>
      <c r="M29" s="14" t="s">
        <v>125</v>
      </c>
      <c r="N29" s="15" t="s">
        <v>301</v>
      </c>
      <c r="O29" s="15" t="s">
        <v>316</v>
      </c>
      <c r="P29" s="44"/>
    </row>
    <row r="30" spans="1:16" ht="45" x14ac:dyDescent="0.25">
      <c r="A30" s="39" t="s">
        <v>24</v>
      </c>
      <c r="B30" s="14" t="s">
        <v>47</v>
      </c>
      <c r="C30" s="14" t="s">
        <v>90</v>
      </c>
      <c r="D30" s="13" t="s">
        <v>87</v>
      </c>
      <c r="E30" s="26">
        <v>0.82</v>
      </c>
      <c r="F30" s="16">
        <v>0.9</v>
      </c>
      <c r="G30" s="17">
        <v>41306</v>
      </c>
      <c r="H30" s="17">
        <v>41654</v>
      </c>
      <c r="I30" s="14" t="s">
        <v>112</v>
      </c>
      <c r="J30" s="14" t="s">
        <v>112</v>
      </c>
      <c r="K30" s="21" t="s">
        <v>105</v>
      </c>
      <c r="L30" s="14" t="s">
        <v>106</v>
      </c>
      <c r="M30" s="14" t="s">
        <v>125</v>
      </c>
      <c r="N30" s="15" t="s">
        <v>300</v>
      </c>
      <c r="O30" s="15" t="s">
        <v>316</v>
      </c>
      <c r="P30" s="44"/>
    </row>
    <row r="31" spans="1:16" ht="120" x14ac:dyDescent="0.25">
      <c r="A31" s="39" t="s">
        <v>24</v>
      </c>
      <c r="B31" s="14" t="s">
        <v>47</v>
      </c>
      <c r="C31" s="14" t="s">
        <v>24</v>
      </c>
      <c r="D31" s="13" t="s">
        <v>88</v>
      </c>
      <c r="E31" s="26">
        <v>0.87</v>
      </c>
      <c r="F31" s="16">
        <v>0.9</v>
      </c>
      <c r="G31" s="17">
        <v>41306</v>
      </c>
      <c r="H31" s="17">
        <v>41655</v>
      </c>
      <c r="I31" s="14" t="s">
        <v>112</v>
      </c>
      <c r="J31" s="14" t="s">
        <v>112</v>
      </c>
      <c r="K31" s="21" t="s">
        <v>105</v>
      </c>
      <c r="L31" s="14" t="s">
        <v>106</v>
      </c>
      <c r="M31" s="14" t="s">
        <v>103</v>
      </c>
      <c r="N31" s="15" t="s">
        <v>300</v>
      </c>
      <c r="O31" s="15" t="s">
        <v>316</v>
      </c>
      <c r="P31" s="44"/>
    </row>
    <row r="32" spans="1:16" ht="60" x14ac:dyDescent="0.25">
      <c r="A32" s="39" t="s">
        <v>20</v>
      </c>
      <c r="B32" s="14" t="s">
        <v>47</v>
      </c>
      <c r="C32" s="39" t="s">
        <v>20</v>
      </c>
      <c r="D32" s="13" t="s">
        <v>91</v>
      </c>
      <c r="E32" s="16">
        <v>0.65</v>
      </c>
      <c r="F32" s="16">
        <v>0.9</v>
      </c>
      <c r="G32" s="17">
        <v>41409</v>
      </c>
      <c r="H32" s="17">
        <v>41593</v>
      </c>
      <c r="I32" s="14" t="s">
        <v>112</v>
      </c>
      <c r="J32" s="16">
        <v>0.75</v>
      </c>
      <c r="K32" s="14" t="s">
        <v>215</v>
      </c>
      <c r="L32" s="14" t="s">
        <v>216</v>
      </c>
      <c r="M32" s="14" t="s">
        <v>103</v>
      </c>
      <c r="N32" s="15" t="s">
        <v>299</v>
      </c>
      <c r="O32" s="15" t="s">
        <v>316</v>
      </c>
      <c r="P32" s="44"/>
    </row>
    <row r="33" spans="1:16" ht="90" x14ac:dyDescent="0.25">
      <c r="A33" s="39" t="s">
        <v>20</v>
      </c>
      <c r="B33" s="14" t="s">
        <v>47</v>
      </c>
      <c r="C33" s="39" t="s">
        <v>20</v>
      </c>
      <c r="D33" s="13" t="s">
        <v>92</v>
      </c>
      <c r="E33" s="16">
        <v>0.75</v>
      </c>
      <c r="F33" s="16">
        <v>0.9</v>
      </c>
      <c r="G33" s="17">
        <v>41409</v>
      </c>
      <c r="H33" s="17">
        <v>41593</v>
      </c>
      <c r="I33" s="14" t="s">
        <v>112</v>
      </c>
      <c r="J33" s="16">
        <v>0.75</v>
      </c>
      <c r="K33" s="14" t="s">
        <v>215</v>
      </c>
      <c r="L33" s="14" t="s">
        <v>216</v>
      </c>
      <c r="M33" s="14" t="s">
        <v>103</v>
      </c>
      <c r="N33" s="15" t="s">
        <v>300</v>
      </c>
      <c r="O33" s="15" t="s">
        <v>316</v>
      </c>
      <c r="P33" s="44"/>
    </row>
    <row r="34" spans="1:16" ht="105" x14ac:dyDescent="0.25">
      <c r="A34" s="39" t="s">
        <v>20</v>
      </c>
      <c r="B34" s="14" t="s">
        <v>47</v>
      </c>
      <c r="C34" s="39" t="s">
        <v>20</v>
      </c>
      <c r="D34" s="13" t="s">
        <v>93</v>
      </c>
      <c r="E34" s="16">
        <v>0.8</v>
      </c>
      <c r="F34" s="16">
        <v>0.9</v>
      </c>
      <c r="G34" s="17">
        <v>41409</v>
      </c>
      <c r="H34" s="17">
        <v>41593</v>
      </c>
      <c r="I34" s="14" t="s">
        <v>112</v>
      </c>
      <c r="J34" s="16">
        <v>0.75</v>
      </c>
      <c r="K34" s="14" t="s">
        <v>215</v>
      </c>
      <c r="L34" s="14" t="s">
        <v>216</v>
      </c>
      <c r="M34" s="14" t="s">
        <v>103</v>
      </c>
      <c r="N34" s="15" t="s">
        <v>300</v>
      </c>
      <c r="O34" s="15" t="s">
        <v>316</v>
      </c>
      <c r="P34" s="44"/>
    </row>
    <row r="35" spans="1:16" ht="90" x14ac:dyDescent="0.25">
      <c r="A35" s="39" t="s">
        <v>20</v>
      </c>
      <c r="B35" s="14" t="s">
        <v>47</v>
      </c>
      <c r="C35" s="39" t="s">
        <v>20</v>
      </c>
      <c r="D35" s="13" t="s">
        <v>94</v>
      </c>
      <c r="E35" s="16">
        <v>0.75</v>
      </c>
      <c r="F35" s="16">
        <v>0.9</v>
      </c>
      <c r="G35" s="17">
        <v>41409</v>
      </c>
      <c r="H35" s="17">
        <v>41593</v>
      </c>
      <c r="I35" s="14" t="s">
        <v>112</v>
      </c>
      <c r="J35" s="16">
        <v>0.75</v>
      </c>
      <c r="K35" s="14" t="s">
        <v>215</v>
      </c>
      <c r="L35" s="14" t="s">
        <v>216</v>
      </c>
      <c r="M35" s="14" t="s">
        <v>103</v>
      </c>
      <c r="N35" s="15" t="s">
        <v>300</v>
      </c>
      <c r="O35" s="15" t="s">
        <v>316</v>
      </c>
      <c r="P35" s="44"/>
    </row>
    <row r="36" spans="1:16" ht="105" x14ac:dyDescent="0.25">
      <c r="A36" s="39" t="s">
        <v>20</v>
      </c>
      <c r="B36" s="14" t="s">
        <v>47</v>
      </c>
      <c r="C36" s="39" t="s">
        <v>20</v>
      </c>
      <c r="D36" s="13" t="s">
        <v>95</v>
      </c>
      <c r="E36" s="16">
        <v>0.85</v>
      </c>
      <c r="F36" s="16">
        <v>0.9</v>
      </c>
      <c r="G36" s="17">
        <v>41409</v>
      </c>
      <c r="H36" s="17">
        <v>41593</v>
      </c>
      <c r="I36" s="14" t="s">
        <v>112</v>
      </c>
      <c r="J36" s="16">
        <v>0.75</v>
      </c>
      <c r="K36" s="14" t="s">
        <v>215</v>
      </c>
      <c r="L36" s="14" t="s">
        <v>216</v>
      </c>
      <c r="M36" s="14" t="s">
        <v>103</v>
      </c>
      <c r="N36" s="15" t="s">
        <v>300</v>
      </c>
      <c r="O36" s="15" t="s">
        <v>316</v>
      </c>
      <c r="P36" s="44"/>
    </row>
    <row r="37" spans="1:16" ht="90" x14ac:dyDescent="0.25">
      <c r="A37" s="39" t="s">
        <v>21</v>
      </c>
      <c r="B37" s="14" t="s">
        <v>46</v>
      </c>
      <c r="C37" s="39" t="s">
        <v>99</v>
      </c>
      <c r="D37" s="13" t="s">
        <v>96</v>
      </c>
      <c r="E37" s="22">
        <v>0.84199999999999997</v>
      </c>
      <c r="F37" s="16">
        <v>0.9</v>
      </c>
      <c r="G37" s="17">
        <v>41426</v>
      </c>
      <c r="H37" s="17">
        <v>41579</v>
      </c>
      <c r="I37" s="16">
        <v>0.05</v>
      </c>
      <c r="J37" s="16">
        <v>0.75</v>
      </c>
      <c r="K37" s="14" t="s">
        <v>215</v>
      </c>
      <c r="L37" s="14" t="s">
        <v>216</v>
      </c>
      <c r="M37" s="14" t="s">
        <v>217</v>
      </c>
      <c r="N37" s="15" t="s">
        <v>300</v>
      </c>
      <c r="O37" s="15" t="s">
        <v>218</v>
      </c>
      <c r="P37" s="44"/>
    </row>
    <row r="38" spans="1:16" ht="75" x14ac:dyDescent="0.25">
      <c r="A38" s="39" t="s">
        <v>21</v>
      </c>
      <c r="B38" s="14" t="s">
        <v>47</v>
      </c>
      <c r="C38" s="39" t="s">
        <v>99</v>
      </c>
      <c r="D38" s="13" t="s">
        <v>328</v>
      </c>
      <c r="E38" s="16">
        <v>0.86599999999999999</v>
      </c>
      <c r="F38" s="16">
        <v>1</v>
      </c>
      <c r="G38" s="17">
        <v>41427</v>
      </c>
      <c r="H38" s="17">
        <v>41580</v>
      </c>
      <c r="I38" s="14" t="s">
        <v>112</v>
      </c>
      <c r="J38" s="16">
        <v>0.75</v>
      </c>
      <c r="K38" s="14" t="s">
        <v>215</v>
      </c>
      <c r="L38" s="14" t="s">
        <v>216</v>
      </c>
      <c r="M38" s="14" t="s">
        <v>217</v>
      </c>
      <c r="N38" s="15" t="s">
        <v>300</v>
      </c>
      <c r="O38" s="15" t="s">
        <v>218</v>
      </c>
      <c r="P38" s="44"/>
    </row>
    <row r="39" spans="1:16" ht="90" x14ac:dyDescent="0.25">
      <c r="A39" s="39" t="s">
        <v>21</v>
      </c>
      <c r="B39" s="14" t="s">
        <v>46</v>
      </c>
      <c r="C39" s="39" t="s">
        <v>99</v>
      </c>
      <c r="D39" s="13" t="s">
        <v>97</v>
      </c>
      <c r="E39" s="22">
        <v>0.84699999999999998</v>
      </c>
      <c r="F39" s="16">
        <v>0.9</v>
      </c>
      <c r="G39" s="17">
        <v>41428</v>
      </c>
      <c r="H39" s="17">
        <v>41581</v>
      </c>
      <c r="I39" s="16">
        <v>0.05</v>
      </c>
      <c r="J39" s="16">
        <v>0.75</v>
      </c>
      <c r="K39" s="14" t="s">
        <v>215</v>
      </c>
      <c r="L39" s="14" t="s">
        <v>216</v>
      </c>
      <c r="M39" s="14" t="s">
        <v>217</v>
      </c>
      <c r="N39" s="15" t="s">
        <v>300</v>
      </c>
      <c r="O39" s="15" t="s">
        <v>218</v>
      </c>
      <c r="P39" s="44"/>
    </row>
    <row r="40" spans="1:16" ht="75" x14ac:dyDescent="0.25">
      <c r="A40" s="39" t="s">
        <v>21</v>
      </c>
      <c r="B40" s="14" t="s">
        <v>47</v>
      </c>
      <c r="C40" s="39" t="s">
        <v>99</v>
      </c>
      <c r="D40" s="13" t="s">
        <v>98</v>
      </c>
      <c r="E40" s="24">
        <v>0.8</v>
      </c>
      <c r="F40" s="24">
        <v>1</v>
      </c>
      <c r="G40" s="17">
        <v>41429</v>
      </c>
      <c r="H40" s="17">
        <v>41582</v>
      </c>
      <c r="I40" s="14" t="s">
        <v>112</v>
      </c>
      <c r="J40" s="16">
        <v>0.75</v>
      </c>
      <c r="K40" s="14" t="s">
        <v>215</v>
      </c>
      <c r="L40" s="14" t="s">
        <v>216</v>
      </c>
      <c r="M40" s="14" t="s">
        <v>217</v>
      </c>
      <c r="N40" s="15" t="s">
        <v>300</v>
      </c>
      <c r="O40" s="15" t="s">
        <v>218</v>
      </c>
      <c r="P40" s="44"/>
    </row>
    <row r="41" spans="1:16" ht="45" x14ac:dyDescent="0.25">
      <c r="A41" s="39" t="s">
        <v>22</v>
      </c>
      <c r="B41" s="14" t="s">
        <v>46</v>
      </c>
      <c r="C41" s="14" t="s">
        <v>22</v>
      </c>
      <c r="D41" s="13" t="s">
        <v>304</v>
      </c>
      <c r="E41" s="16">
        <v>0.47399999999999998</v>
      </c>
      <c r="F41" s="16">
        <v>0.7</v>
      </c>
      <c r="G41" s="17">
        <v>41520</v>
      </c>
      <c r="H41" s="17">
        <v>41835</v>
      </c>
      <c r="I41" s="16">
        <v>0.05</v>
      </c>
      <c r="J41" s="16">
        <v>0.45</v>
      </c>
      <c r="K41" s="14" t="s">
        <v>126</v>
      </c>
      <c r="L41" s="14" t="s">
        <v>127</v>
      </c>
      <c r="M41" s="14" t="s">
        <v>103</v>
      </c>
      <c r="N41" s="15" t="s">
        <v>300</v>
      </c>
      <c r="O41" s="15" t="s">
        <v>305</v>
      </c>
      <c r="P41" s="44"/>
    </row>
    <row r="42" spans="1:16" ht="45" x14ac:dyDescent="0.25">
      <c r="A42" s="39" t="s">
        <v>22</v>
      </c>
      <c r="B42" s="14" t="s">
        <v>47</v>
      </c>
      <c r="C42" s="14" t="s">
        <v>22</v>
      </c>
      <c r="D42" s="13" t="s">
        <v>306</v>
      </c>
      <c r="E42" s="16">
        <v>0.39500000000000002</v>
      </c>
      <c r="F42" s="16">
        <v>0.8</v>
      </c>
      <c r="G42" s="17">
        <v>41520</v>
      </c>
      <c r="H42" s="17">
        <v>41835</v>
      </c>
      <c r="I42" s="14" t="s">
        <v>112</v>
      </c>
      <c r="J42" s="14" t="s">
        <v>112</v>
      </c>
      <c r="K42" s="14" t="s">
        <v>126</v>
      </c>
      <c r="L42" s="14" t="s">
        <v>127</v>
      </c>
      <c r="M42" s="14" t="s">
        <v>103</v>
      </c>
      <c r="N42" s="15" t="s">
        <v>299</v>
      </c>
      <c r="O42" s="15" t="s">
        <v>316</v>
      </c>
      <c r="P42" s="44"/>
    </row>
    <row r="43" spans="1:16" ht="45" x14ac:dyDescent="0.25">
      <c r="A43" s="39" t="s">
        <v>22</v>
      </c>
      <c r="B43" s="14" t="s">
        <v>47</v>
      </c>
      <c r="C43" s="14" t="s">
        <v>22</v>
      </c>
      <c r="D43" s="13" t="s">
        <v>315</v>
      </c>
      <c r="E43" s="48">
        <v>3.9</v>
      </c>
      <c r="F43" s="14">
        <v>5</v>
      </c>
      <c r="G43" s="17">
        <v>41520</v>
      </c>
      <c r="H43" s="17">
        <v>41835</v>
      </c>
      <c r="I43" s="14" t="s">
        <v>112</v>
      </c>
      <c r="J43" s="14" t="s">
        <v>112</v>
      </c>
      <c r="K43" s="14" t="s">
        <v>126</v>
      </c>
      <c r="L43" s="14" t="s">
        <v>127</v>
      </c>
      <c r="M43" s="14" t="s">
        <v>103</v>
      </c>
      <c r="N43" s="15" t="s">
        <v>300</v>
      </c>
      <c r="O43" s="15" t="s">
        <v>316</v>
      </c>
      <c r="P43" s="44"/>
    </row>
    <row r="44" spans="1:16" ht="45" x14ac:dyDescent="0.25">
      <c r="A44" s="39" t="s">
        <v>23</v>
      </c>
      <c r="B44" s="14" t="s">
        <v>47</v>
      </c>
      <c r="C44" s="14" t="s">
        <v>130</v>
      </c>
      <c r="D44" s="14" t="s">
        <v>128</v>
      </c>
      <c r="E44" s="16">
        <v>0.85</v>
      </c>
      <c r="F44" s="16">
        <v>0.9</v>
      </c>
      <c r="G44" s="17">
        <v>41529</v>
      </c>
      <c r="H44" s="17">
        <v>41820</v>
      </c>
      <c r="I44" s="14" t="s">
        <v>112</v>
      </c>
      <c r="J44" s="14" t="s">
        <v>112</v>
      </c>
      <c r="K44" s="14" t="s">
        <v>241</v>
      </c>
      <c r="L44" s="14" t="s">
        <v>238</v>
      </c>
      <c r="M44" s="14" t="s">
        <v>103</v>
      </c>
      <c r="N44" s="15" t="s">
        <v>300</v>
      </c>
      <c r="O44" s="15" t="s">
        <v>311</v>
      </c>
      <c r="P44" s="44"/>
    </row>
    <row r="45" spans="1:16" ht="45" x14ac:dyDescent="0.25">
      <c r="A45" s="39" t="s">
        <v>23</v>
      </c>
      <c r="B45" s="14" t="s">
        <v>46</v>
      </c>
      <c r="C45" s="14" t="s">
        <v>131</v>
      </c>
      <c r="D45" s="14" t="s">
        <v>129</v>
      </c>
      <c r="E45" s="16">
        <v>0.8</v>
      </c>
      <c r="F45" s="22">
        <v>0.85</v>
      </c>
      <c r="G45" s="17">
        <v>41529</v>
      </c>
      <c r="H45" s="17">
        <v>41820</v>
      </c>
      <c r="I45" s="22" t="s">
        <v>112</v>
      </c>
      <c r="J45" s="22">
        <v>0.75</v>
      </c>
      <c r="K45" s="14" t="s">
        <v>240</v>
      </c>
      <c r="L45" s="14" t="s">
        <v>238</v>
      </c>
      <c r="M45" s="14" t="s">
        <v>103</v>
      </c>
      <c r="N45" s="15" t="s">
        <v>300</v>
      </c>
      <c r="O45" s="15" t="s">
        <v>311</v>
      </c>
      <c r="P45" s="44"/>
    </row>
    <row r="46" spans="1:16" ht="45" x14ac:dyDescent="0.25">
      <c r="A46" s="39" t="s">
        <v>25</v>
      </c>
      <c r="B46" s="14" t="s">
        <v>47</v>
      </c>
      <c r="C46" s="14" t="s">
        <v>25</v>
      </c>
      <c r="D46" s="14" t="s">
        <v>132</v>
      </c>
      <c r="E46" s="16">
        <v>0.78</v>
      </c>
      <c r="F46" s="16">
        <v>0.85</v>
      </c>
      <c r="G46" s="17">
        <v>41306</v>
      </c>
      <c r="H46" s="17">
        <v>41654</v>
      </c>
      <c r="I46" s="14" t="s">
        <v>112</v>
      </c>
      <c r="J46" s="14" t="s">
        <v>112</v>
      </c>
      <c r="K46" s="14" t="s">
        <v>105</v>
      </c>
      <c r="L46" s="14" t="s">
        <v>106</v>
      </c>
      <c r="M46" s="14" t="s">
        <v>103</v>
      </c>
      <c r="N46" s="15" t="s">
        <v>300</v>
      </c>
      <c r="O46" s="15" t="s">
        <v>316</v>
      </c>
      <c r="P46" s="44"/>
    </row>
    <row r="47" spans="1:16" ht="135" x14ac:dyDescent="0.25">
      <c r="A47" s="39" t="s">
        <v>25</v>
      </c>
      <c r="B47" s="14" t="s">
        <v>47</v>
      </c>
      <c r="C47" s="14" t="s">
        <v>137</v>
      </c>
      <c r="D47" s="14" t="s">
        <v>133</v>
      </c>
      <c r="E47" s="16">
        <v>0.74</v>
      </c>
      <c r="F47" s="16">
        <v>0.85</v>
      </c>
      <c r="G47" s="17">
        <v>41306</v>
      </c>
      <c r="H47" s="17">
        <v>41654</v>
      </c>
      <c r="I47" s="14" t="s">
        <v>112</v>
      </c>
      <c r="J47" s="14" t="s">
        <v>112</v>
      </c>
      <c r="K47" s="14" t="s">
        <v>105</v>
      </c>
      <c r="L47" s="14" t="s">
        <v>106</v>
      </c>
      <c r="M47" s="14" t="s">
        <v>103</v>
      </c>
      <c r="N47" s="15" t="s">
        <v>300</v>
      </c>
      <c r="O47" s="15" t="s">
        <v>316</v>
      </c>
      <c r="P47" s="44"/>
    </row>
    <row r="48" spans="1:16" ht="90" x14ac:dyDescent="0.25">
      <c r="A48" s="39" t="s">
        <v>25</v>
      </c>
      <c r="B48" s="14" t="s">
        <v>47</v>
      </c>
      <c r="C48" s="14" t="s">
        <v>138</v>
      </c>
      <c r="D48" s="14" t="s">
        <v>134</v>
      </c>
      <c r="E48" s="16">
        <v>0.39500000000000002</v>
      </c>
      <c r="F48" s="16">
        <v>0.85</v>
      </c>
      <c r="G48" s="17">
        <v>41409</v>
      </c>
      <c r="H48" s="17">
        <v>41774</v>
      </c>
      <c r="I48" s="14" t="s">
        <v>112</v>
      </c>
      <c r="J48" s="14" t="s">
        <v>112</v>
      </c>
      <c r="K48" s="14" t="s">
        <v>215</v>
      </c>
      <c r="L48" s="14" t="s">
        <v>216</v>
      </c>
      <c r="M48" s="14" t="s">
        <v>242</v>
      </c>
      <c r="N48" s="15" t="s">
        <v>299</v>
      </c>
      <c r="O48" s="15" t="s">
        <v>309</v>
      </c>
      <c r="P48" s="44"/>
    </row>
    <row r="49" spans="1:16" ht="45" x14ac:dyDescent="0.25">
      <c r="A49" s="39" t="s">
        <v>25</v>
      </c>
      <c r="B49" s="14" t="s">
        <v>47</v>
      </c>
      <c r="C49" s="14" t="s">
        <v>25</v>
      </c>
      <c r="D49" s="14" t="s">
        <v>135</v>
      </c>
      <c r="E49" s="16">
        <v>0.66</v>
      </c>
      <c r="F49" s="16">
        <v>0.75</v>
      </c>
      <c r="G49" s="17">
        <v>41306</v>
      </c>
      <c r="H49" s="17">
        <v>41654</v>
      </c>
      <c r="I49" s="14" t="s">
        <v>112</v>
      </c>
      <c r="J49" s="14" t="s">
        <v>112</v>
      </c>
      <c r="K49" s="14" t="s">
        <v>105</v>
      </c>
      <c r="L49" s="14" t="s">
        <v>106</v>
      </c>
      <c r="M49" s="14" t="s">
        <v>103</v>
      </c>
      <c r="N49" s="15" t="s">
        <v>300</v>
      </c>
      <c r="O49" s="15" t="s">
        <v>316</v>
      </c>
      <c r="P49" s="44"/>
    </row>
    <row r="50" spans="1:16" ht="45" x14ac:dyDescent="0.25">
      <c r="A50" s="39" t="s">
        <v>25</v>
      </c>
      <c r="B50" s="14" t="s">
        <v>47</v>
      </c>
      <c r="C50" s="14" t="s">
        <v>139</v>
      </c>
      <c r="D50" s="14" t="s">
        <v>136</v>
      </c>
      <c r="E50" s="16">
        <v>0.73</v>
      </c>
      <c r="F50" s="16">
        <v>0.9</v>
      </c>
      <c r="G50" s="17">
        <v>41306</v>
      </c>
      <c r="H50" s="17">
        <v>41654</v>
      </c>
      <c r="I50" s="14" t="s">
        <v>112</v>
      </c>
      <c r="J50" s="14" t="s">
        <v>112</v>
      </c>
      <c r="K50" s="14" t="s">
        <v>105</v>
      </c>
      <c r="L50" s="14" t="s">
        <v>106</v>
      </c>
      <c r="M50" s="14" t="s">
        <v>103</v>
      </c>
      <c r="N50" s="15" t="s">
        <v>299</v>
      </c>
      <c r="O50" s="15" t="s">
        <v>316</v>
      </c>
      <c r="P50" s="44"/>
    </row>
    <row r="51" spans="1:16" ht="45" x14ac:dyDescent="0.25">
      <c r="A51" s="39" t="s">
        <v>26</v>
      </c>
      <c r="B51" s="14" t="s">
        <v>47</v>
      </c>
      <c r="C51" s="14" t="s">
        <v>143</v>
      </c>
      <c r="D51" s="14" t="s">
        <v>140</v>
      </c>
      <c r="E51" s="16">
        <v>0.84</v>
      </c>
      <c r="F51" s="16">
        <f>E45</f>
        <v>0.8</v>
      </c>
      <c r="G51" s="17">
        <v>41529</v>
      </c>
      <c r="H51" s="17">
        <v>41820</v>
      </c>
      <c r="I51" s="14" t="s">
        <v>112</v>
      </c>
      <c r="J51" s="14" t="s">
        <v>112</v>
      </c>
      <c r="K51" s="14" t="s">
        <v>240</v>
      </c>
      <c r="L51" s="14" t="s">
        <v>238</v>
      </c>
      <c r="M51" s="14" t="s">
        <v>243</v>
      </c>
      <c r="N51" s="15" t="s">
        <v>301</v>
      </c>
      <c r="O51" s="15" t="s">
        <v>311</v>
      </c>
      <c r="P51" s="44"/>
    </row>
    <row r="52" spans="1:16" ht="255" x14ac:dyDescent="0.25">
      <c r="A52" s="39" t="s">
        <v>26</v>
      </c>
      <c r="B52" s="14" t="s">
        <v>47</v>
      </c>
      <c r="C52" s="14" t="s">
        <v>144</v>
      </c>
      <c r="D52" s="14" t="s">
        <v>141</v>
      </c>
      <c r="E52" s="32" t="s">
        <v>245</v>
      </c>
      <c r="F52" s="14" t="s">
        <v>244</v>
      </c>
      <c r="G52" s="17">
        <v>41306</v>
      </c>
      <c r="H52" s="17">
        <v>41654</v>
      </c>
      <c r="I52" s="14" t="s">
        <v>112</v>
      </c>
      <c r="J52" s="14" t="s">
        <v>112</v>
      </c>
      <c r="K52" s="14" t="s">
        <v>105</v>
      </c>
      <c r="L52" s="14" t="s">
        <v>106</v>
      </c>
      <c r="M52" s="14" t="s">
        <v>243</v>
      </c>
      <c r="N52" s="15" t="s">
        <v>301</v>
      </c>
      <c r="O52" s="15" t="s">
        <v>316</v>
      </c>
      <c r="P52" s="44"/>
    </row>
    <row r="53" spans="1:16" ht="30" x14ac:dyDescent="0.25">
      <c r="A53" s="39" t="s">
        <v>26</v>
      </c>
      <c r="B53" s="14" t="s">
        <v>47</v>
      </c>
      <c r="C53" s="14" t="s">
        <v>145</v>
      </c>
      <c r="D53" s="14" t="s">
        <v>142</v>
      </c>
      <c r="E53" s="16">
        <v>0.25</v>
      </c>
      <c r="F53" s="16">
        <v>0.3</v>
      </c>
      <c r="G53" s="17">
        <v>41153</v>
      </c>
      <c r="H53" s="17">
        <v>41518</v>
      </c>
      <c r="I53" s="14" t="s">
        <v>239</v>
      </c>
      <c r="J53" s="14" t="s">
        <v>112</v>
      </c>
      <c r="K53" s="14" t="s">
        <v>248</v>
      </c>
      <c r="L53" s="14" t="s">
        <v>247</v>
      </c>
      <c r="M53" s="14" t="s">
        <v>246</v>
      </c>
      <c r="N53" s="44" t="s">
        <v>300</v>
      </c>
      <c r="O53" s="54" t="s">
        <v>326</v>
      </c>
      <c r="P53" s="33"/>
    </row>
    <row r="54" spans="1:16" ht="45" x14ac:dyDescent="0.25">
      <c r="A54" s="39" t="s">
        <v>27</v>
      </c>
      <c r="B54" s="14" t="s">
        <v>47</v>
      </c>
      <c r="C54" s="14" t="s">
        <v>149</v>
      </c>
      <c r="D54" s="14" t="s">
        <v>146</v>
      </c>
      <c r="E54" s="16">
        <v>0.91</v>
      </c>
      <c r="F54" s="16">
        <v>0.9</v>
      </c>
      <c r="G54" s="17">
        <v>41455</v>
      </c>
      <c r="H54" s="17">
        <v>41820</v>
      </c>
      <c r="I54" s="14" t="s">
        <v>239</v>
      </c>
      <c r="J54" s="14" t="s">
        <v>112</v>
      </c>
      <c r="K54" s="14" t="s">
        <v>248</v>
      </c>
      <c r="L54" s="14" t="s">
        <v>247</v>
      </c>
      <c r="M54" s="14" t="s">
        <v>246</v>
      </c>
      <c r="N54" s="14" t="s">
        <v>301</v>
      </c>
      <c r="O54" s="21" t="s">
        <v>249</v>
      </c>
      <c r="P54" s="45"/>
    </row>
    <row r="55" spans="1:16" ht="105" x14ac:dyDescent="0.25">
      <c r="A55" s="39" t="s">
        <v>27</v>
      </c>
      <c r="B55" s="14" t="s">
        <v>47</v>
      </c>
      <c r="C55" s="14" t="s">
        <v>150</v>
      </c>
      <c r="D55" s="14" t="s">
        <v>147</v>
      </c>
      <c r="E55" s="14">
        <v>13.3</v>
      </c>
      <c r="F55" s="14">
        <v>14</v>
      </c>
      <c r="G55" s="17">
        <v>41121</v>
      </c>
      <c r="H55" s="17">
        <v>41516</v>
      </c>
      <c r="I55" s="14" t="s">
        <v>239</v>
      </c>
      <c r="J55" s="14" t="s">
        <v>112</v>
      </c>
      <c r="K55" s="14" t="s">
        <v>248</v>
      </c>
      <c r="L55" s="14" t="s">
        <v>247</v>
      </c>
      <c r="M55" s="14" t="s">
        <v>246</v>
      </c>
      <c r="N55" s="14" t="s">
        <v>300</v>
      </c>
      <c r="O55" s="21" t="s">
        <v>298</v>
      </c>
      <c r="P55" s="45"/>
    </row>
    <row r="56" spans="1:16" ht="30" x14ac:dyDescent="0.25">
      <c r="A56" s="39" t="s">
        <v>27</v>
      </c>
      <c r="B56" s="14" t="s">
        <v>47</v>
      </c>
      <c r="C56" s="14" t="s">
        <v>151</v>
      </c>
      <c r="D56" s="14" t="s">
        <v>148</v>
      </c>
      <c r="E56" s="16">
        <v>0.76</v>
      </c>
      <c r="F56" s="16">
        <v>0.85</v>
      </c>
      <c r="G56" s="17">
        <v>41486</v>
      </c>
      <c r="H56" s="17">
        <v>41851</v>
      </c>
      <c r="I56" s="14" t="s">
        <v>239</v>
      </c>
      <c r="J56" s="14" t="s">
        <v>112</v>
      </c>
      <c r="K56" s="14" t="s">
        <v>248</v>
      </c>
      <c r="L56" s="14" t="s">
        <v>247</v>
      </c>
      <c r="M56" s="14" t="s">
        <v>246</v>
      </c>
      <c r="N56" s="15" t="s">
        <v>300</v>
      </c>
      <c r="O56" s="15" t="s">
        <v>316</v>
      </c>
      <c r="P56" s="44"/>
    </row>
    <row r="57" spans="1:16" ht="75" x14ac:dyDescent="0.25">
      <c r="A57" s="39" t="s">
        <v>42</v>
      </c>
      <c r="B57" s="14" t="s">
        <v>47</v>
      </c>
      <c r="C57" s="14" t="s">
        <v>156</v>
      </c>
      <c r="D57" s="14" t="s">
        <v>152</v>
      </c>
      <c r="E57" s="16">
        <v>0.75900000000000001</v>
      </c>
      <c r="F57" s="16">
        <v>0.85</v>
      </c>
      <c r="G57" s="17">
        <v>41409</v>
      </c>
      <c r="H57" s="17">
        <v>41774</v>
      </c>
      <c r="I57" s="14" t="s">
        <v>112</v>
      </c>
      <c r="J57" s="14" t="s">
        <v>112</v>
      </c>
      <c r="K57" s="14" t="s">
        <v>215</v>
      </c>
      <c r="L57" s="14" t="s">
        <v>216</v>
      </c>
      <c r="M57" s="14" t="s">
        <v>250</v>
      </c>
      <c r="N57" s="15" t="s">
        <v>300</v>
      </c>
      <c r="O57" s="15" t="s">
        <v>316</v>
      </c>
      <c r="P57" s="44"/>
    </row>
    <row r="58" spans="1:16" ht="60" x14ac:dyDescent="0.25">
      <c r="A58" s="39" t="s">
        <v>42</v>
      </c>
      <c r="B58" s="14" t="s">
        <v>47</v>
      </c>
      <c r="C58" s="14" t="s">
        <v>157</v>
      </c>
      <c r="D58" s="14" t="s">
        <v>153</v>
      </c>
      <c r="E58" s="16">
        <v>0.86</v>
      </c>
      <c r="F58" s="16">
        <v>0.9</v>
      </c>
      <c r="G58" s="17">
        <v>41486</v>
      </c>
      <c r="H58" s="17">
        <v>41851</v>
      </c>
      <c r="I58" s="14" t="s">
        <v>112</v>
      </c>
      <c r="J58" s="14" t="s">
        <v>112</v>
      </c>
      <c r="K58" s="14" t="s">
        <v>251</v>
      </c>
      <c r="L58" s="14" t="s">
        <v>234</v>
      </c>
      <c r="M58" s="14" t="s">
        <v>250</v>
      </c>
      <c r="N58" s="15" t="s">
        <v>300</v>
      </c>
      <c r="O58" s="15" t="s">
        <v>316</v>
      </c>
      <c r="P58" s="44"/>
    </row>
    <row r="59" spans="1:16" ht="105" x14ac:dyDescent="0.25">
      <c r="A59" s="39" t="s">
        <v>42</v>
      </c>
      <c r="B59" s="14" t="s">
        <v>47</v>
      </c>
      <c r="C59" s="14" t="s">
        <v>158</v>
      </c>
      <c r="D59" s="14" t="s">
        <v>154</v>
      </c>
      <c r="E59" s="16">
        <v>0.55000000000000004</v>
      </c>
      <c r="F59" s="16">
        <v>1</v>
      </c>
      <c r="G59" s="17">
        <v>41486</v>
      </c>
      <c r="H59" s="17">
        <v>41833</v>
      </c>
      <c r="I59" s="14" t="s">
        <v>112</v>
      </c>
      <c r="J59" s="14" t="s">
        <v>112</v>
      </c>
      <c r="K59" s="14" t="s">
        <v>253</v>
      </c>
      <c r="L59" s="14" t="s">
        <v>254</v>
      </c>
      <c r="M59" s="14" t="s">
        <v>250</v>
      </c>
      <c r="N59" s="15" t="s">
        <v>299</v>
      </c>
      <c r="O59" s="15" t="s">
        <v>252</v>
      </c>
      <c r="P59" s="44"/>
    </row>
    <row r="60" spans="1:16" ht="105" x14ac:dyDescent="0.25">
      <c r="A60" s="39" t="s">
        <v>42</v>
      </c>
      <c r="B60" s="14" t="s">
        <v>47</v>
      </c>
      <c r="C60" s="14" t="s">
        <v>159</v>
      </c>
      <c r="D60" s="14" t="s">
        <v>155</v>
      </c>
      <c r="E60" s="14" t="s">
        <v>255</v>
      </c>
      <c r="F60" s="14">
        <v>3</v>
      </c>
      <c r="G60" s="17">
        <v>41409</v>
      </c>
      <c r="H60" s="17">
        <v>41774</v>
      </c>
      <c r="I60" s="14" t="s">
        <v>112</v>
      </c>
      <c r="J60" s="14" t="s">
        <v>112</v>
      </c>
      <c r="K60" s="14" t="s">
        <v>215</v>
      </c>
      <c r="L60" s="14" t="s">
        <v>216</v>
      </c>
      <c r="M60" s="14" t="s">
        <v>250</v>
      </c>
      <c r="N60" s="15" t="s">
        <v>300</v>
      </c>
      <c r="O60" s="15" t="s">
        <v>319</v>
      </c>
      <c r="P60" s="44"/>
    </row>
    <row r="61" spans="1:16" ht="90" x14ac:dyDescent="0.25">
      <c r="A61" s="39" t="s">
        <v>21</v>
      </c>
      <c r="B61" s="14" t="s">
        <v>47</v>
      </c>
      <c r="C61" s="14" t="s">
        <v>161</v>
      </c>
      <c r="D61" s="14" t="s">
        <v>256</v>
      </c>
      <c r="E61" s="16">
        <v>0.9</v>
      </c>
      <c r="F61" s="16">
        <v>0.95</v>
      </c>
      <c r="G61" s="17">
        <v>41409</v>
      </c>
      <c r="H61" s="17">
        <v>41774</v>
      </c>
      <c r="I61" s="14" t="s">
        <v>112</v>
      </c>
      <c r="J61" s="14" t="s">
        <v>112</v>
      </c>
      <c r="K61" s="14" t="s">
        <v>215</v>
      </c>
      <c r="L61" s="14" t="s">
        <v>216</v>
      </c>
      <c r="M61" s="14" t="s">
        <v>236</v>
      </c>
      <c r="N61" s="15" t="s">
        <v>300</v>
      </c>
      <c r="O61" s="15" t="s">
        <v>316</v>
      </c>
      <c r="P61" s="44"/>
    </row>
    <row r="62" spans="1:16" ht="75" x14ac:dyDescent="0.25">
      <c r="A62" s="39" t="s">
        <v>21</v>
      </c>
      <c r="B62" s="14" t="s">
        <v>47</v>
      </c>
      <c r="C62" s="14" t="s">
        <v>162</v>
      </c>
      <c r="D62" s="14" t="s">
        <v>257</v>
      </c>
      <c r="E62" s="16">
        <v>0.94399999999999995</v>
      </c>
      <c r="F62" s="16">
        <v>0.95</v>
      </c>
      <c r="G62" s="17">
        <v>41409</v>
      </c>
      <c r="H62" s="17">
        <v>41774</v>
      </c>
      <c r="I62" s="14" t="s">
        <v>112</v>
      </c>
      <c r="J62" s="14" t="s">
        <v>112</v>
      </c>
      <c r="K62" s="14" t="s">
        <v>215</v>
      </c>
      <c r="L62" s="14" t="s">
        <v>216</v>
      </c>
      <c r="M62" s="14" t="s">
        <v>236</v>
      </c>
      <c r="N62" s="15" t="s">
        <v>300</v>
      </c>
      <c r="O62" s="15" t="s">
        <v>316</v>
      </c>
      <c r="P62" s="44"/>
    </row>
    <row r="63" spans="1:16" ht="165" x14ac:dyDescent="0.25">
      <c r="A63" s="39" t="s">
        <v>21</v>
      </c>
      <c r="B63" s="14" t="s">
        <v>47</v>
      </c>
      <c r="C63" s="14" t="s">
        <v>163</v>
      </c>
      <c r="D63" s="14" t="s">
        <v>160</v>
      </c>
      <c r="E63" s="16">
        <v>0.75</v>
      </c>
      <c r="F63" s="16">
        <v>0.95</v>
      </c>
      <c r="G63" s="17">
        <v>41409</v>
      </c>
      <c r="H63" s="17">
        <v>41774</v>
      </c>
      <c r="I63" s="14" t="s">
        <v>112</v>
      </c>
      <c r="J63" s="14" t="s">
        <v>112</v>
      </c>
      <c r="K63" s="14" t="s">
        <v>215</v>
      </c>
      <c r="L63" s="14" t="s">
        <v>216</v>
      </c>
      <c r="M63" s="14" t="s">
        <v>236</v>
      </c>
      <c r="N63" s="15" t="s">
        <v>300</v>
      </c>
      <c r="O63" s="15" t="s">
        <v>316</v>
      </c>
      <c r="P63" s="44"/>
    </row>
    <row r="64" spans="1:16" ht="120" x14ac:dyDescent="0.25">
      <c r="A64" s="39" t="s">
        <v>29</v>
      </c>
      <c r="B64" s="14" t="s">
        <v>47</v>
      </c>
      <c r="C64" s="14" t="s">
        <v>165</v>
      </c>
      <c r="D64" s="14" t="s">
        <v>164</v>
      </c>
      <c r="E64" s="16">
        <v>0.71</v>
      </c>
      <c r="F64" s="16">
        <v>0.9</v>
      </c>
      <c r="G64" s="17">
        <v>41306</v>
      </c>
      <c r="H64" s="17">
        <v>41654</v>
      </c>
      <c r="I64" s="14" t="s">
        <v>112</v>
      </c>
      <c r="J64" s="14" t="s">
        <v>112</v>
      </c>
      <c r="K64" s="14" t="s">
        <v>105</v>
      </c>
      <c r="L64" s="14" t="s">
        <v>106</v>
      </c>
      <c r="M64" s="14" t="s">
        <v>236</v>
      </c>
      <c r="N64" s="15" t="s">
        <v>300</v>
      </c>
      <c r="O64" s="15" t="s">
        <v>316</v>
      </c>
      <c r="P64" s="44"/>
    </row>
    <row r="65" spans="1:16" ht="240" x14ac:dyDescent="0.25">
      <c r="A65" s="39" t="s">
        <v>43</v>
      </c>
      <c r="B65" s="14" t="s">
        <v>47</v>
      </c>
      <c r="C65" s="14" t="s">
        <v>168</v>
      </c>
      <c r="D65" s="14" t="s">
        <v>166</v>
      </c>
      <c r="E65" s="14" t="s">
        <v>259</v>
      </c>
      <c r="F65" s="16">
        <v>1</v>
      </c>
      <c r="G65" s="14" t="s">
        <v>112</v>
      </c>
      <c r="H65" s="14" t="s">
        <v>112</v>
      </c>
      <c r="I65" s="14" t="s">
        <v>112</v>
      </c>
      <c r="J65" s="14" t="s">
        <v>112</v>
      </c>
      <c r="K65" s="14" t="s">
        <v>253</v>
      </c>
      <c r="L65" s="14" t="s">
        <v>260</v>
      </c>
      <c r="M65" s="14" t="s">
        <v>261</v>
      </c>
      <c r="N65" s="17" t="s">
        <v>333</v>
      </c>
      <c r="O65" s="15" t="s">
        <v>258</v>
      </c>
      <c r="P65" s="44"/>
    </row>
    <row r="66" spans="1:16" ht="60" x14ac:dyDescent="0.25">
      <c r="A66" s="39" t="s">
        <v>43</v>
      </c>
      <c r="B66" s="14" t="s">
        <v>47</v>
      </c>
      <c r="C66" s="14" t="s">
        <v>169</v>
      </c>
      <c r="D66" s="14" t="s">
        <v>167</v>
      </c>
      <c r="E66" s="16">
        <v>1</v>
      </c>
      <c r="F66" s="16">
        <v>0.9</v>
      </c>
      <c r="G66" s="17">
        <v>41456</v>
      </c>
      <c r="H66" s="17">
        <v>41821</v>
      </c>
      <c r="I66" s="14" t="s">
        <v>112</v>
      </c>
      <c r="J66" s="14" t="s">
        <v>112</v>
      </c>
      <c r="K66" s="14" t="s">
        <v>263</v>
      </c>
      <c r="L66" s="14" t="s">
        <v>234</v>
      </c>
      <c r="M66" s="14" t="s">
        <v>261</v>
      </c>
      <c r="N66" s="15" t="s">
        <v>301</v>
      </c>
      <c r="O66" s="15" t="s">
        <v>316</v>
      </c>
      <c r="P66" s="44"/>
    </row>
    <row r="67" spans="1:16" ht="75" x14ac:dyDescent="0.25">
      <c r="A67" s="39" t="s">
        <v>43</v>
      </c>
      <c r="B67" s="14" t="s">
        <v>47</v>
      </c>
      <c r="C67" s="14" t="s">
        <v>170</v>
      </c>
      <c r="D67" s="14" t="s">
        <v>320</v>
      </c>
      <c r="E67" s="16">
        <v>0.82</v>
      </c>
      <c r="F67" s="16">
        <v>1</v>
      </c>
      <c r="G67" s="17">
        <v>41456</v>
      </c>
      <c r="H67" s="17">
        <v>41821</v>
      </c>
      <c r="I67" s="14" t="s">
        <v>112</v>
      </c>
      <c r="J67" s="14" t="s">
        <v>112</v>
      </c>
      <c r="K67" s="14" t="s">
        <v>264</v>
      </c>
      <c r="L67" s="14" t="s">
        <v>260</v>
      </c>
      <c r="M67" s="14" t="s">
        <v>261</v>
      </c>
      <c r="N67" s="15" t="s">
        <v>300</v>
      </c>
      <c r="O67" s="15" t="s">
        <v>262</v>
      </c>
      <c r="P67" s="44"/>
    </row>
    <row r="68" spans="1:16" ht="60" x14ac:dyDescent="0.25">
      <c r="A68" s="39" t="s">
        <v>43</v>
      </c>
      <c r="B68" s="14" t="s">
        <v>47</v>
      </c>
      <c r="C68" s="14" t="s">
        <v>171</v>
      </c>
      <c r="D68" s="14" t="s">
        <v>321</v>
      </c>
      <c r="E68" s="16">
        <v>0.91</v>
      </c>
      <c r="F68" s="16">
        <v>1</v>
      </c>
      <c r="G68" s="17">
        <v>41456</v>
      </c>
      <c r="H68" s="17">
        <v>41821</v>
      </c>
      <c r="I68" s="14" t="s">
        <v>112</v>
      </c>
      <c r="J68" s="14" t="s">
        <v>112</v>
      </c>
      <c r="K68" s="14" t="s">
        <v>264</v>
      </c>
      <c r="L68" s="14" t="s">
        <v>260</v>
      </c>
      <c r="M68" s="14" t="s">
        <v>261</v>
      </c>
      <c r="N68" s="15" t="s">
        <v>300</v>
      </c>
      <c r="O68" s="15" t="s">
        <v>316</v>
      </c>
      <c r="P68" s="44"/>
    </row>
    <row r="69" spans="1:16" ht="60" x14ac:dyDescent="0.25">
      <c r="A69" s="39" t="s">
        <v>31</v>
      </c>
      <c r="B69" s="14" t="s">
        <v>47</v>
      </c>
      <c r="C69" s="14" t="s">
        <v>291</v>
      </c>
      <c r="D69" s="14" t="s">
        <v>265</v>
      </c>
      <c r="E69" s="16">
        <v>1</v>
      </c>
      <c r="F69" s="16">
        <v>0.95</v>
      </c>
      <c r="G69" s="17">
        <v>41470</v>
      </c>
      <c r="H69" s="17">
        <v>41835</v>
      </c>
      <c r="I69" s="14" t="s">
        <v>112</v>
      </c>
      <c r="J69" s="14" t="s">
        <v>112</v>
      </c>
      <c r="K69" s="14" t="s">
        <v>263</v>
      </c>
      <c r="L69" s="14" t="s">
        <v>234</v>
      </c>
      <c r="M69" s="14" t="s">
        <v>266</v>
      </c>
      <c r="N69" s="15" t="s">
        <v>301</v>
      </c>
      <c r="O69" s="15" t="s">
        <v>267</v>
      </c>
      <c r="P69" s="44"/>
    </row>
    <row r="70" spans="1:16" ht="105" x14ac:dyDescent="0.25">
      <c r="A70" s="39" t="s">
        <v>31</v>
      </c>
      <c r="B70" s="14" t="s">
        <v>47</v>
      </c>
      <c r="C70" s="14" t="s">
        <v>175</v>
      </c>
      <c r="D70" s="14" t="s">
        <v>176</v>
      </c>
      <c r="E70" s="16">
        <v>0.98499999999999999</v>
      </c>
      <c r="F70" s="16">
        <v>0.95</v>
      </c>
      <c r="G70" s="17">
        <v>41514</v>
      </c>
      <c r="H70" s="17">
        <v>41644</v>
      </c>
      <c r="I70" s="14" t="s">
        <v>112</v>
      </c>
      <c r="J70" s="14" t="s">
        <v>112</v>
      </c>
      <c r="K70" s="14" t="s">
        <v>269</v>
      </c>
      <c r="L70" s="14" t="s">
        <v>271</v>
      </c>
      <c r="M70" s="14" t="s">
        <v>250</v>
      </c>
      <c r="N70" s="15" t="s">
        <v>301</v>
      </c>
      <c r="O70" s="15" t="s">
        <v>297</v>
      </c>
      <c r="P70" s="44"/>
    </row>
    <row r="71" spans="1:16" ht="60" x14ac:dyDescent="0.25">
      <c r="A71" s="39" t="s">
        <v>31</v>
      </c>
      <c r="B71" s="14" t="s">
        <v>47</v>
      </c>
      <c r="C71" s="14" t="s">
        <v>177</v>
      </c>
      <c r="D71" s="14" t="s">
        <v>172</v>
      </c>
      <c r="E71" s="14" t="s">
        <v>259</v>
      </c>
      <c r="F71" s="16">
        <v>0.98</v>
      </c>
      <c r="G71" s="14" t="s">
        <v>104</v>
      </c>
      <c r="H71" s="14" t="s">
        <v>104</v>
      </c>
      <c r="I71" s="14" t="s">
        <v>112</v>
      </c>
      <c r="J71" s="14" t="s">
        <v>112</v>
      </c>
      <c r="K71" s="14" t="s">
        <v>253</v>
      </c>
      <c r="L71" s="14" t="s">
        <v>272</v>
      </c>
      <c r="M71" s="14" t="s">
        <v>250</v>
      </c>
      <c r="N71" s="17" t="s">
        <v>333</v>
      </c>
      <c r="O71" s="15" t="s">
        <v>316</v>
      </c>
      <c r="P71" s="44"/>
    </row>
    <row r="72" spans="1:16" ht="120" x14ac:dyDescent="0.25">
      <c r="A72" s="39" t="s">
        <v>31</v>
      </c>
      <c r="B72" s="14" t="s">
        <v>47</v>
      </c>
      <c r="C72" s="14" t="s">
        <v>178</v>
      </c>
      <c r="D72" s="14" t="s">
        <v>173</v>
      </c>
      <c r="E72" s="14" t="s">
        <v>259</v>
      </c>
      <c r="F72" s="16">
        <v>0.9</v>
      </c>
      <c r="G72" s="14" t="s">
        <v>104</v>
      </c>
      <c r="H72" s="14" t="s">
        <v>104</v>
      </c>
      <c r="I72" s="14" t="s">
        <v>112</v>
      </c>
      <c r="J72" s="14" t="s">
        <v>112</v>
      </c>
      <c r="K72" s="14" t="s">
        <v>253</v>
      </c>
      <c r="L72" s="14" t="s">
        <v>272</v>
      </c>
      <c r="M72" s="14" t="s">
        <v>250</v>
      </c>
      <c r="N72" s="17" t="s">
        <v>333</v>
      </c>
      <c r="O72" s="15" t="s">
        <v>268</v>
      </c>
      <c r="P72" s="44"/>
    </row>
    <row r="73" spans="1:16" ht="90" x14ac:dyDescent="0.25">
      <c r="A73" s="39" t="s">
        <v>32</v>
      </c>
      <c r="B73" s="14" t="s">
        <v>47</v>
      </c>
      <c r="C73" s="14" t="s">
        <v>179</v>
      </c>
      <c r="D73" s="14" t="s">
        <v>174</v>
      </c>
      <c r="E73" s="14" t="s">
        <v>259</v>
      </c>
      <c r="F73" s="34">
        <v>1450</v>
      </c>
      <c r="G73" s="14" t="s">
        <v>104</v>
      </c>
      <c r="H73" s="14" t="s">
        <v>104</v>
      </c>
      <c r="I73" s="14" t="s">
        <v>112</v>
      </c>
      <c r="J73" s="14" t="s">
        <v>112</v>
      </c>
      <c r="K73" s="14" t="s">
        <v>270</v>
      </c>
      <c r="L73" s="14" t="s">
        <v>273</v>
      </c>
      <c r="M73" s="14" t="s">
        <v>250</v>
      </c>
      <c r="N73" s="17" t="s">
        <v>333</v>
      </c>
      <c r="O73" s="15" t="s">
        <v>295</v>
      </c>
      <c r="P73" s="44"/>
    </row>
    <row r="74" spans="1:16" ht="30" x14ac:dyDescent="0.25">
      <c r="A74" s="39" t="s">
        <v>32</v>
      </c>
      <c r="B74" s="14" t="s">
        <v>47</v>
      </c>
      <c r="C74" s="14" t="s">
        <v>185</v>
      </c>
      <c r="D74" s="14" t="s">
        <v>183</v>
      </c>
      <c r="E74" s="14">
        <v>3</v>
      </c>
      <c r="F74" s="14">
        <v>2</v>
      </c>
      <c r="G74" s="17">
        <v>41264</v>
      </c>
      <c r="H74" s="17">
        <v>41516</v>
      </c>
      <c r="I74" s="14" t="s">
        <v>112</v>
      </c>
      <c r="J74" s="14" t="s">
        <v>112</v>
      </c>
      <c r="K74" s="14" t="s">
        <v>253</v>
      </c>
      <c r="L74" s="14" t="s">
        <v>275</v>
      </c>
      <c r="M74" s="14" t="s">
        <v>276</v>
      </c>
      <c r="N74" s="15" t="s">
        <v>301</v>
      </c>
      <c r="O74" s="15" t="s">
        <v>316</v>
      </c>
      <c r="P74" s="44"/>
    </row>
    <row r="75" spans="1:16" ht="45" x14ac:dyDescent="0.25">
      <c r="A75" s="39" t="s">
        <v>33</v>
      </c>
      <c r="B75" s="14" t="s">
        <v>47</v>
      </c>
      <c r="C75" s="14" t="s">
        <v>186</v>
      </c>
      <c r="D75" s="14" t="s">
        <v>184</v>
      </c>
      <c r="E75" s="14" t="s">
        <v>274</v>
      </c>
      <c r="F75" s="14">
        <v>3</v>
      </c>
      <c r="G75" s="17">
        <v>41264</v>
      </c>
      <c r="H75" s="17">
        <v>41516</v>
      </c>
      <c r="I75" s="14" t="s">
        <v>112</v>
      </c>
      <c r="J75" s="14" t="s">
        <v>112</v>
      </c>
      <c r="K75" s="14" t="s">
        <v>253</v>
      </c>
      <c r="L75" s="14" t="s">
        <v>275</v>
      </c>
      <c r="M75" s="14" t="s">
        <v>276</v>
      </c>
      <c r="N75" s="15" t="s">
        <v>301</v>
      </c>
      <c r="O75" s="15" t="s">
        <v>316</v>
      </c>
      <c r="P75" s="44"/>
    </row>
    <row r="76" spans="1:16" ht="90" x14ac:dyDescent="0.25">
      <c r="A76" s="39" t="s">
        <v>33</v>
      </c>
      <c r="B76" s="14" t="s">
        <v>47</v>
      </c>
      <c r="C76" s="14" t="s">
        <v>187</v>
      </c>
      <c r="D76" s="14" t="s">
        <v>180</v>
      </c>
      <c r="E76" s="14" t="s">
        <v>296</v>
      </c>
      <c r="F76" s="16">
        <v>1</v>
      </c>
      <c r="G76" s="17">
        <v>41455</v>
      </c>
      <c r="H76" s="17">
        <v>41820</v>
      </c>
      <c r="I76" s="14" t="s">
        <v>112</v>
      </c>
      <c r="J76" s="14" t="s">
        <v>112</v>
      </c>
      <c r="K76" s="14" t="s">
        <v>279</v>
      </c>
      <c r="L76" s="14" t="s">
        <v>278</v>
      </c>
      <c r="M76" s="14" t="s">
        <v>277</v>
      </c>
      <c r="N76" s="15" t="s">
        <v>301</v>
      </c>
      <c r="O76" s="15" t="s">
        <v>316</v>
      </c>
      <c r="P76" s="44"/>
    </row>
    <row r="77" spans="1:16" ht="30" x14ac:dyDescent="0.25">
      <c r="A77" s="39" t="s">
        <v>33</v>
      </c>
      <c r="B77" s="14" t="s">
        <v>47</v>
      </c>
      <c r="C77" s="14" t="s">
        <v>188</v>
      </c>
      <c r="D77" s="14" t="s">
        <v>181</v>
      </c>
      <c r="E77" s="16">
        <v>0.8</v>
      </c>
      <c r="F77" s="16">
        <v>0.8</v>
      </c>
      <c r="G77" s="17">
        <v>41527</v>
      </c>
      <c r="H77" s="17">
        <v>41883</v>
      </c>
      <c r="I77" s="14" t="s">
        <v>112</v>
      </c>
      <c r="J77" s="14" t="s">
        <v>112</v>
      </c>
      <c r="K77" s="14" t="s">
        <v>279</v>
      </c>
      <c r="L77" s="14" t="s">
        <v>278</v>
      </c>
      <c r="M77" s="14" t="s">
        <v>277</v>
      </c>
      <c r="N77" s="15" t="s">
        <v>301</v>
      </c>
      <c r="O77" s="15" t="s">
        <v>316</v>
      </c>
      <c r="P77" s="44"/>
    </row>
    <row r="78" spans="1:16" x14ac:dyDescent="0.25">
      <c r="A78" s="39" t="s">
        <v>34</v>
      </c>
      <c r="B78" s="14" t="s">
        <v>47</v>
      </c>
      <c r="C78" s="14" t="s">
        <v>189</v>
      </c>
      <c r="D78" s="14" t="s">
        <v>182</v>
      </c>
      <c r="E78" s="14">
        <v>17</v>
      </c>
      <c r="F78" s="14">
        <v>15</v>
      </c>
      <c r="G78" s="17">
        <v>41527</v>
      </c>
      <c r="H78" s="17">
        <v>41883</v>
      </c>
      <c r="I78" s="14" t="s">
        <v>112</v>
      </c>
      <c r="J78" s="14" t="s">
        <v>112</v>
      </c>
      <c r="K78" s="14" t="s">
        <v>279</v>
      </c>
      <c r="L78" s="14" t="s">
        <v>278</v>
      </c>
      <c r="M78" s="14" t="s">
        <v>277</v>
      </c>
      <c r="N78" s="15" t="s">
        <v>301</v>
      </c>
      <c r="O78" s="15" t="s">
        <v>316</v>
      </c>
      <c r="P78" s="44"/>
    </row>
    <row r="79" spans="1:16" ht="90" x14ac:dyDescent="0.25">
      <c r="A79" s="39" t="s">
        <v>34</v>
      </c>
      <c r="B79" s="14" t="s">
        <v>47</v>
      </c>
      <c r="C79" s="14" t="s">
        <v>194</v>
      </c>
      <c r="D79" s="14" t="s">
        <v>190</v>
      </c>
      <c r="E79" s="14" t="s">
        <v>294</v>
      </c>
      <c r="F79" s="14" t="s">
        <v>280</v>
      </c>
      <c r="G79" s="17">
        <v>41512</v>
      </c>
      <c r="H79" s="17">
        <v>41852</v>
      </c>
      <c r="I79" s="14" t="s">
        <v>112</v>
      </c>
      <c r="J79" s="14" t="s">
        <v>112</v>
      </c>
      <c r="K79" s="14" t="s">
        <v>281</v>
      </c>
      <c r="L79" s="14" t="s">
        <v>221</v>
      </c>
      <c r="M79" s="14" t="s">
        <v>222</v>
      </c>
      <c r="N79" s="15" t="s">
        <v>301</v>
      </c>
      <c r="O79" s="15" t="s">
        <v>316</v>
      </c>
      <c r="P79" s="44"/>
    </row>
    <row r="80" spans="1:16" ht="60" x14ac:dyDescent="0.25">
      <c r="A80" s="39" t="s">
        <v>34</v>
      </c>
      <c r="B80" s="14" t="s">
        <v>47</v>
      </c>
      <c r="C80" s="14" t="s">
        <v>195</v>
      </c>
      <c r="D80" s="14" t="s">
        <v>191</v>
      </c>
      <c r="E80" s="16">
        <v>1</v>
      </c>
      <c r="F80" s="16">
        <v>0.9</v>
      </c>
      <c r="G80" s="17">
        <v>41394</v>
      </c>
      <c r="H80" s="17">
        <v>41593</v>
      </c>
      <c r="I80" s="14" t="s">
        <v>112</v>
      </c>
      <c r="J80" s="14" t="s">
        <v>112</v>
      </c>
      <c r="K80" s="14" t="s">
        <v>282</v>
      </c>
      <c r="L80" s="14" t="s">
        <v>234</v>
      </c>
      <c r="M80" s="14" t="s">
        <v>222</v>
      </c>
      <c r="N80" s="15" t="s">
        <v>301</v>
      </c>
      <c r="O80" s="15" t="s">
        <v>316</v>
      </c>
      <c r="P80" s="44"/>
    </row>
    <row r="81" spans="1:16" ht="75" x14ac:dyDescent="0.25">
      <c r="A81" s="39" t="s">
        <v>34</v>
      </c>
      <c r="B81" s="14" t="s">
        <v>47</v>
      </c>
      <c r="C81" s="14" t="s">
        <v>196</v>
      </c>
      <c r="D81" s="14" t="s">
        <v>192</v>
      </c>
      <c r="E81" s="16">
        <v>0</v>
      </c>
      <c r="F81" s="16">
        <v>1</v>
      </c>
      <c r="G81" s="17">
        <v>41523</v>
      </c>
      <c r="H81" s="17">
        <v>41579</v>
      </c>
      <c r="I81" s="14" t="s">
        <v>112</v>
      </c>
      <c r="J81" s="14" t="s">
        <v>112</v>
      </c>
      <c r="K81" s="14" t="s">
        <v>283</v>
      </c>
      <c r="L81" s="14" t="s">
        <v>284</v>
      </c>
      <c r="M81" s="14" t="s">
        <v>222</v>
      </c>
      <c r="N81" s="15" t="s">
        <v>299</v>
      </c>
      <c r="O81" s="15" t="s">
        <v>329</v>
      </c>
      <c r="P81" s="44"/>
    </row>
    <row r="82" spans="1:16" ht="90" x14ac:dyDescent="0.25">
      <c r="A82" s="39" t="s">
        <v>34</v>
      </c>
      <c r="B82" s="14" t="s">
        <v>46</v>
      </c>
      <c r="C82" s="14" t="s">
        <v>197</v>
      </c>
      <c r="D82" s="14" t="s">
        <v>193</v>
      </c>
      <c r="E82" s="16">
        <v>1</v>
      </c>
      <c r="F82" s="16">
        <v>0.95</v>
      </c>
      <c r="G82" s="17">
        <v>41514</v>
      </c>
      <c r="H82" s="17">
        <v>41852</v>
      </c>
      <c r="I82" s="14" t="s">
        <v>112</v>
      </c>
      <c r="J82" s="16">
        <v>0.85</v>
      </c>
      <c r="K82" s="14" t="s">
        <v>220</v>
      </c>
      <c r="L82" s="14" t="s">
        <v>221</v>
      </c>
      <c r="M82" s="14" t="s">
        <v>222</v>
      </c>
      <c r="N82" s="15" t="s">
        <v>301</v>
      </c>
      <c r="O82" s="15" t="s">
        <v>316</v>
      </c>
      <c r="P82" s="44"/>
    </row>
    <row r="83" spans="1:16" ht="126" x14ac:dyDescent="0.25">
      <c r="A83" s="39" t="s">
        <v>35</v>
      </c>
      <c r="B83" s="14" t="s">
        <v>46</v>
      </c>
      <c r="C83" s="14" t="s">
        <v>198</v>
      </c>
      <c r="D83" s="41" t="s">
        <v>223</v>
      </c>
      <c r="E83" s="14" t="s">
        <v>46</v>
      </c>
      <c r="F83" s="14" t="s">
        <v>46</v>
      </c>
      <c r="G83" s="17">
        <v>41512</v>
      </c>
      <c r="H83" s="17">
        <v>41852</v>
      </c>
      <c r="I83" s="14" t="s">
        <v>112</v>
      </c>
      <c r="J83" s="14" t="s">
        <v>219</v>
      </c>
      <c r="K83" s="14" t="s">
        <v>220</v>
      </c>
      <c r="L83" s="14" t="s">
        <v>221</v>
      </c>
      <c r="M83" s="14" t="s">
        <v>222</v>
      </c>
      <c r="N83" s="15" t="s">
        <v>301</v>
      </c>
      <c r="O83" s="15" t="s">
        <v>316</v>
      </c>
      <c r="P83" s="44"/>
    </row>
    <row r="84" spans="1:16" ht="150" x14ac:dyDescent="0.25">
      <c r="A84" s="39" t="s">
        <v>35</v>
      </c>
      <c r="B84" s="14" t="s">
        <v>47</v>
      </c>
      <c r="C84" s="14" t="s">
        <v>202</v>
      </c>
      <c r="D84" s="14" t="s">
        <v>199</v>
      </c>
      <c r="E84" s="16">
        <v>0.69</v>
      </c>
      <c r="F84" s="16">
        <v>0.8</v>
      </c>
      <c r="G84" s="17">
        <v>41485</v>
      </c>
      <c r="H84" s="17">
        <v>41654</v>
      </c>
      <c r="I84" s="14" t="s">
        <v>112</v>
      </c>
      <c r="J84" s="14" t="s">
        <v>112</v>
      </c>
      <c r="K84" s="14" t="s">
        <v>286</v>
      </c>
      <c r="L84" s="14" t="s">
        <v>230</v>
      </c>
      <c r="M84" s="14" t="s">
        <v>120</v>
      </c>
      <c r="N84" s="15" t="s">
        <v>300</v>
      </c>
      <c r="O84" s="15" t="s">
        <v>316</v>
      </c>
      <c r="P84" s="44"/>
    </row>
    <row r="85" spans="1:16" ht="45" x14ac:dyDescent="0.25">
      <c r="A85" s="39" t="s">
        <v>35</v>
      </c>
      <c r="B85" s="14" t="s">
        <v>47</v>
      </c>
      <c r="C85" s="14" t="s">
        <v>203</v>
      </c>
      <c r="D85" s="14" t="s">
        <v>327</v>
      </c>
      <c r="E85" s="16">
        <v>0.74</v>
      </c>
      <c r="F85" s="16">
        <v>0.8</v>
      </c>
      <c r="G85" s="17">
        <v>41485</v>
      </c>
      <c r="H85" s="17">
        <v>41654</v>
      </c>
      <c r="I85" s="14" t="s">
        <v>112</v>
      </c>
      <c r="J85" s="14" t="s">
        <v>112</v>
      </c>
      <c r="K85" s="14" t="s">
        <v>287</v>
      </c>
      <c r="L85" s="14" t="s">
        <v>230</v>
      </c>
      <c r="M85" s="14" t="s">
        <v>120</v>
      </c>
      <c r="N85" s="15" t="s">
        <v>300</v>
      </c>
      <c r="O85" s="15" t="s">
        <v>316</v>
      </c>
      <c r="P85" s="44"/>
    </row>
    <row r="86" spans="1:16" ht="45" x14ac:dyDescent="0.25">
      <c r="A86" s="39" t="s">
        <v>35</v>
      </c>
      <c r="B86" s="14" t="s">
        <v>47</v>
      </c>
      <c r="C86" s="14" t="s">
        <v>203</v>
      </c>
      <c r="D86" s="14" t="s">
        <v>200</v>
      </c>
      <c r="E86" s="20">
        <v>0.69399999999999995</v>
      </c>
      <c r="F86" s="16">
        <v>1</v>
      </c>
      <c r="G86" s="35">
        <v>41514</v>
      </c>
      <c r="H86" s="17">
        <v>41881</v>
      </c>
      <c r="I86" s="14" t="s">
        <v>112</v>
      </c>
      <c r="J86" s="14" t="s">
        <v>112</v>
      </c>
      <c r="K86" s="14" t="s">
        <v>287</v>
      </c>
      <c r="L86" s="14" t="s">
        <v>288</v>
      </c>
      <c r="M86" s="14" t="s">
        <v>285</v>
      </c>
      <c r="N86" s="15" t="s">
        <v>299</v>
      </c>
      <c r="O86" s="15" t="s">
        <v>316</v>
      </c>
      <c r="P86" s="46"/>
    </row>
    <row r="87" spans="1:16" ht="45" x14ac:dyDescent="0.25">
      <c r="A87" s="39" t="s">
        <v>35</v>
      </c>
      <c r="B87" s="14" t="s">
        <v>47</v>
      </c>
      <c r="C87" s="14" t="s">
        <v>204</v>
      </c>
      <c r="D87" s="14" t="s">
        <v>201</v>
      </c>
      <c r="E87" s="16">
        <v>0.93</v>
      </c>
      <c r="F87" s="16">
        <v>1</v>
      </c>
      <c r="G87" s="14" t="s">
        <v>112</v>
      </c>
      <c r="H87" s="17">
        <v>41536</v>
      </c>
      <c r="I87" s="17">
        <v>41897</v>
      </c>
      <c r="J87" s="14" t="s">
        <v>112</v>
      </c>
      <c r="K87" s="14" t="s">
        <v>279</v>
      </c>
      <c r="L87" s="14" t="s">
        <v>278</v>
      </c>
      <c r="M87" s="14" t="s">
        <v>120</v>
      </c>
      <c r="N87" s="17" t="s">
        <v>300</v>
      </c>
      <c r="O87" s="15" t="s">
        <v>336</v>
      </c>
      <c r="P87" s="44"/>
    </row>
    <row r="88" spans="1:16" ht="45" x14ac:dyDescent="0.25">
      <c r="A88" s="39" t="s">
        <v>38</v>
      </c>
      <c r="B88" s="14" t="s">
        <v>47</v>
      </c>
      <c r="C88" s="14" t="s">
        <v>208</v>
      </c>
      <c r="D88" s="14" t="s">
        <v>292</v>
      </c>
      <c r="E88" s="16">
        <v>0.91</v>
      </c>
      <c r="F88" s="16">
        <v>0.85</v>
      </c>
      <c r="G88" s="17">
        <v>41528</v>
      </c>
      <c r="H88" s="17">
        <v>41883</v>
      </c>
      <c r="I88" s="14" t="s">
        <v>112</v>
      </c>
      <c r="J88" s="14" t="s">
        <v>112</v>
      </c>
      <c r="K88" s="14" t="s">
        <v>289</v>
      </c>
      <c r="L88" s="14" t="s">
        <v>238</v>
      </c>
      <c r="M88" s="14" t="s">
        <v>266</v>
      </c>
      <c r="N88" s="15" t="s">
        <v>301</v>
      </c>
      <c r="O88" s="15" t="s">
        <v>316</v>
      </c>
      <c r="P88" s="44"/>
    </row>
    <row r="89" spans="1:16" ht="60" x14ac:dyDescent="0.25">
      <c r="A89" s="39" t="s">
        <v>38</v>
      </c>
      <c r="B89" s="14" t="s">
        <v>47</v>
      </c>
      <c r="C89" s="14" t="s">
        <v>207</v>
      </c>
      <c r="D89" s="14" t="s">
        <v>205</v>
      </c>
      <c r="E89" s="16">
        <v>0.6</v>
      </c>
      <c r="F89" s="16">
        <v>0.9</v>
      </c>
      <c r="G89" s="17">
        <v>41578</v>
      </c>
      <c r="H89" s="17">
        <v>41943</v>
      </c>
      <c r="I89" s="14" t="s">
        <v>112</v>
      </c>
      <c r="J89" s="14" t="s">
        <v>112</v>
      </c>
      <c r="K89" s="14" t="s">
        <v>290</v>
      </c>
      <c r="L89" s="14" t="s">
        <v>216</v>
      </c>
      <c r="M89" s="14" t="s">
        <v>217</v>
      </c>
      <c r="N89" s="15" t="s">
        <v>299</v>
      </c>
      <c r="O89" s="15" t="s">
        <v>316</v>
      </c>
      <c r="P89" s="44"/>
    </row>
    <row r="90" spans="1:16" ht="120" x14ac:dyDescent="0.25">
      <c r="A90" s="39" t="s">
        <v>38</v>
      </c>
      <c r="B90" s="14" t="s">
        <v>47</v>
      </c>
      <c r="C90" s="14" t="s">
        <v>209</v>
      </c>
      <c r="D90" s="14" t="s">
        <v>206</v>
      </c>
      <c r="E90" s="16">
        <v>0.81</v>
      </c>
      <c r="F90" s="16">
        <v>0.9</v>
      </c>
      <c r="G90" s="17">
        <v>41306</v>
      </c>
      <c r="H90" s="17">
        <v>41654</v>
      </c>
      <c r="I90" s="14" t="s">
        <v>104</v>
      </c>
      <c r="J90" s="14" t="s">
        <v>104</v>
      </c>
      <c r="K90" s="14" t="s">
        <v>105</v>
      </c>
      <c r="L90" s="14" t="s">
        <v>106</v>
      </c>
      <c r="M90" s="14" t="s">
        <v>266</v>
      </c>
      <c r="N90" s="15" t="s">
        <v>300</v>
      </c>
      <c r="O90" s="15" t="s">
        <v>316</v>
      </c>
      <c r="P90" s="44"/>
    </row>
    <row r="91" spans="1:16" ht="45" x14ac:dyDescent="0.25">
      <c r="A91" s="77" t="s">
        <v>13</v>
      </c>
      <c r="B91" s="14" t="s">
        <v>47</v>
      </c>
      <c r="C91" s="14" t="s">
        <v>316</v>
      </c>
      <c r="D91" s="73" t="s">
        <v>331</v>
      </c>
      <c r="E91" s="16" t="s">
        <v>316</v>
      </c>
      <c r="F91" s="16" t="s">
        <v>316</v>
      </c>
      <c r="G91" s="17" t="s">
        <v>316</v>
      </c>
      <c r="H91" s="17" t="s">
        <v>316</v>
      </c>
      <c r="I91" s="17" t="s">
        <v>316</v>
      </c>
      <c r="J91" s="17" t="s">
        <v>316</v>
      </c>
      <c r="K91" s="17" t="s">
        <v>316</v>
      </c>
      <c r="L91" s="17" t="s">
        <v>316</v>
      </c>
      <c r="M91" s="17" t="s">
        <v>316</v>
      </c>
      <c r="N91" s="17" t="s">
        <v>333</v>
      </c>
      <c r="O91" s="15" t="s">
        <v>316</v>
      </c>
      <c r="P91" s="44"/>
    </row>
    <row r="92" spans="1:16" ht="45" x14ac:dyDescent="0.25">
      <c r="A92" s="39" t="s">
        <v>13</v>
      </c>
      <c r="B92" s="14" t="s">
        <v>47</v>
      </c>
      <c r="C92" s="21" t="s">
        <v>53</v>
      </c>
      <c r="D92" s="13" t="s">
        <v>48</v>
      </c>
      <c r="E92" s="16">
        <v>0.15</v>
      </c>
      <c r="F92" s="31">
        <v>0.5</v>
      </c>
      <c r="G92" s="17">
        <v>41214</v>
      </c>
      <c r="H92" s="17">
        <v>41579</v>
      </c>
      <c r="I92" s="14" t="s">
        <v>112</v>
      </c>
      <c r="J92" s="14" t="s">
        <v>112</v>
      </c>
      <c r="K92" s="14" t="s">
        <v>101</v>
      </c>
      <c r="L92" s="14" t="s">
        <v>102</v>
      </c>
      <c r="M92" s="14" t="s">
        <v>103</v>
      </c>
      <c r="N92" s="15" t="s">
        <v>333</v>
      </c>
      <c r="O92" s="15" t="s">
        <v>334</v>
      </c>
      <c r="P92" s="44"/>
    </row>
    <row r="93" spans="1:16" ht="45" x14ac:dyDescent="0.25">
      <c r="A93" s="39" t="s">
        <v>13</v>
      </c>
      <c r="B93" s="14" t="s">
        <v>47</v>
      </c>
      <c r="C93" s="21" t="s">
        <v>53</v>
      </c>
      <c r="D93" s="13" t="s">
        <v>49</v>
      </c>
      <c r="E93" s="16">
        <v>0.35</v>
      </c>
      <c r="F93" s="31">
        <v>0.75</v>
      </c>
      <c r="G93" s="17">
        <v>41214</v>
      </c>
      <c r="H93" s="17">
        <v>41579</v>
      </c>
      <c r="I93" s="16">
        <v>0.05</v>
      </c>
      <c r="J93" s="16">
        <v>0.4</v>
      </c>
      <c r="K93" s="14" t="s">
        <v>101</v>
      </c>
      <c r="L93" s="14" t="s">
        <v>102</v>
      </c>
      <c r="M93" s="14" t="s">
        <v>103</v>
      </c>
      <c r="N93" s="15" t="s">
        <v>333</v>
      </c>
      <c r="O93" s="15" t="s">
        <v>334</v>
      </c>
      <c r="P93" s="44"/>
    </row>
    <row r="94" spans="1:16" ht="45" x14ac:dyDescent="0.25">
      <c r="A94" s="64" t="s">
        <v>13</v>
      </c>
      <c r="B94" s="27" t="s">
        <v>47</v>
      </c>
      <c r="C94" s="65" t="s">
        <v>53</v>
      </c>
      <c r="D94" s="56" t="s">
        <v>50</v>
      </c>
      <c r="E94" s="59">
        <v>0.7</v>
      </c>
      <c r="F94" s="57">
        <v>0.95</v>
      </c>
      <c r="G94" s="58">
        <v>41214</v>
      </c>
      <c r="H94" s="58">
        <v>41579</v>
      </c>
      <c r="I94" s="27" t="s">
        <v>112</v>
      </c>
      <c r="J94" s="27" t="s">
        <v>112</v>
      </c>
      <c r="K94" s="27" t="s">
        <v>101</v>
      </c>
      <c r="L94" s="27" t="s">
        <v>102</v>
      </c>
      <c r="M94" s="27" t="s">
        <v>103</v>
      </c>
      <c r="N94" s="28" t="s">
        <v>333</v>
      </c>
      <c r="O94" s="15" t="s">
        <v>334</v>
      </c>
      <c r="P94" s="44"/>
    </row>
    <row r="95" spans="1:16" ht="45" x14ac:dyDescent="0.25">
      <c r="A95" s="82" t="s">
        <v>323</v>
      </c>
      <c r="B95" s="79" t="s">
        <v>9</v>
      </c>
      <c r="C95" s="79" t="s">
        <v>2</v>
      </c>
      <c r="D95" s="82" t="s">
        <v>323</v>
      </c>
      <c r="E95" s="79" t="s">
        <v>100</v>
      </c>
      <c r="F95" s="79" t="s">
        <v>2</v>
      </c>
      <c r="G95" s="80" t="s">
        <v>3</v>
      </c>
      <c r="H95" s="80"/>
      <c r="I95" s="80"/>
      <c r="J95" s="80"/>
      <c r="K95" s="80"/>
      <c r="L95" s="80"/>
      <c r="M95" s="80" t="s">
        <v>9</v>
      </c>
      <c r="N95" s="28" t="s">
        <v>338</v>
      </c>
      <c r="O95" s="81" t="s">
        <v>11</v>
      </c>
      <c r="P95" s="44"/>
    </row>
    <row r="96" spans="1:16" ht="30" x14ac:dyDescent="0.25">
      <c r="A96" s="82" t="s">
        <v>324</v>
      </c>
      <c r="B96" s="79" t="s">
        <v>9</v>
      </c>
      <c r="C96" s="79" t="s">
        <v>2</v>
      </c>
      <c r="D96" s="82" t="s">
        <v>324</v>
      </c>
      <c r="E96" s="79" t="s">
        <v>100</v>
      </c>
      <c r="F96" s="79" t="s">
        <v>2</v>
      </c>
      <c r="G96" s="80" t="s">
        <v>3</v>
      </c>
      <c r="H96" s="80"/>
      <c r="I96" s="80"/>
      <c r="J96" s="80"/>
      <c r="K96" s="80"/>
      <c r="L96" s="80"/>
      <c r="M96" s="80" t="s">
        <v>9</v>
      </c>
      <c r="N96" s="81" t="s">
        <v>339</v>
      </c>
      <c r="O96" s="81" t="s">
        <v>11</v>
      </c>
      <c r="P96" s="44"/>
    </row>
    <row r="97" spans="1:16" ht="30" x14ac:dyDescent="0.25">
      <c r="A97" s="82" t="s">
        <v>337</v>
      </c>
      <c r="B97" s="79" t="s">
        <v>9</v>
      </c>
      <c r="C97" s="79" t="s">
        <v>2</v>
      </c>
      <c r="D97" s="82" t="s">
        <v>337</v>
      </c>
      <c r="E97" s="79" t="s">
        <v>100</v>
      </c>
      <c r="F97" s="79" t="s">
        <v>2</v>
      </c>
      <c r="G97" s="80" t="s">
        <v>3</v>
      </c>
      <c r="H97" s="80"/>
      <c r="I97" s="80"/>
      <c r="J97" s="80"/>
      <c r="K97" s="80"/>
      <c r="L97" s="80"/>
      <c r="M97" s="80" t="s">
        <v>9</v>
      </c>
      <c r="N97" s="81" t="s">
        <v>340</v>
      </c>
      <c r="O97" s="81" t="s">
        <v>11</v>
      </c>
      <c r="P97" s="44"/>
    </row>
    <row r="98" spans="1:16" x14ac:dyDescent="0.25">
      <c r="A98" s="60"/>
      <c r="B98" s="60"/>
      <c r="C98" s="60"/>
      <c r="D98" s="60"/>
      <c r="E98" s="44"/>
      <c r="F98" s="44"/>
      <c r="G98" s="44"/>
      <c r="H98" s="44"/>
      <c r="I98" s="44"/>
      <c r="J98" s="44"/>
      <c r="K98" s="44"/>
      <c r="L98" s="44"/>
      <c r="M98" s="44"/>
      <c r="N98" s="44"/>
      <c r="O98" s="44"/>
      <c r="P98" s="44"/>
    </row>
    <row r="99" spans="1:16" x14ac:dyDescent="0.25">
      <c r="A99" s="60"/>
      <c r="B99" s="60"/>
      <c r="C99" s="60"/>
      <c r="D99" s="60"/>
      <c r="E99" s="44"/>
      <c r="F99" s="44"/>
      <c r="G99" s="44"/>
      <c r="H99" s="44"/>
      <c r="I99" s="44"/>
      <c r="J99" s="44"/>
      <c r="K99" s="44"/>
      <c r="L99" s="44"/>
      <c r="M99" s="44"/>
      <c r="N99" s="44"/>
      <c r="O99" s="44"/>
      <c r="P99" s="44"/>
    </row>
    <row r="100" spans="1:16" x14ac:dyDescent="0.25">
      <c r="A100" s="60"/>
      <c r="B100" s="60"/>
      <c r="C100" s="60"/>
      <c r="D100" s="60"/>
      <c r="E100" s="44"/>
      <c r="F100" s="44"/>
      <c r="G100" s="44"/>
      <c r="H100" s="44"/>
      <c r="I100" s="44"/>
      <c r="J100" s="44"/>
      <c r="K100" s="44"/>
      <c r="L100" s="44"/>
      <c r="M100" s="44"/>
      <c r="N100" s="44"/>
      <c r="O100" s="44"/>
      <c r="P100" s="44"/>
    </row>
    <row r="101" spans="1:16" x14ac:dyDescent="0.25">
      <c r="A101" s="60"/>
      <c r="B101" s="60"/>
      <c r="C101" s="60"/>
      <c r="D101" s="60"/>
      <c r="E101" s="44"/>
      <c r="F101" s="44"/>
      <c r="G101" s="44"/>
      <c r="H101" s="44"/>
      <c r="I101" s="44"/>
      <c r="J101" s="44"/>
      <c r="K101" s="44"/>
      <c r="L101" s="44"/>
      <c r="M101" s="44"/>
      <c r="N101" s="44"/>
      <c r="O101" s="44"/>
      <c r="P101" s="44"/>
    </row>
    <row r="102" spans="1:16" x14ac:dyDescent="0.25">
      <c r="A102" s="60"/>
      <c r="B102" s="60"/>
      <c r="C102" s="60"/>
      <c r="D102" s="60"/>
      <c r="E102" s="44"/>
      <c r="F102" s="44"/>
      <c r="G102" s="44"/>
      <c r="H102" s="44"/>
      <c r="I102" s="44"/>
      <c r="J102" s="44"/>
      <c r="K102" s="44"/>
      <c r="L102" s="44"/>
      <c r="M102" s="44"/>
      <c r="N102" s="44"/>
      <c r="O102" s="44"/>
      <c r="P102" s="44"/>
    </row>
    <row r="103" spans="1:16" x14ac:dyDescent="0.25">
      <c r="A103" s="60"/>
      <c r="B103" s="60"/>
      <c r="C103" s="60"/>
      <c r="D103" s="60"/>
      <c r="E103" s="44"/>
      <c r="F103" s="44"/>
      <c r="G103" s="44"/>
      <c r="H103" s="44"/>
      <c r="I103" s="44"/>
      <c r="J103" s="44"/>
      <c r="K103" s="44"/>
      <c r="L103" s="44"/>
      <c r="M103" s="44"/>
      <c r="N103" s="44"/>
      <c r="O103" s="44"/>
      <c r="P103" s="44"/>
    </row>
    <row r="104" spans="1:16" x14ac:dyDescent="0.25">
      <c r="A104" s="60"/>
      <c r="B104" s="60"/>
      <c r="C104" s="60"/>
      <c r="D104" s="60"/>
      <c r="E104" s="44"/>
      <c r="F104" s="44"/>
      <c r="G104" s="44"/>
      <c r="H104" s="44"/>
      <c r="I104" s="44"/>
      <c r="J104" s="44"/>
      <c r="K104" s="44"/>
      <c r="L104" s="44"/>
      <c r="M104" s="44"/>
      <c r="N104" s="44"/>
      <c r="O104" s="44"/>
      <c r="P104" s="44"/>
    </row>
    <row r="105" spans="1:16" x14ac:dyDescent="0.25">
      <c r="A105" s="60"/>
      <c r="B105" s="60"/>
      <c r="C105" s="60"/>
      <c r="D105" s="60"/>
      <c r="E105" s="44"/>
      <c r="F105" s="44"/>
      <c r="G105" s="44"/>
      <c r="H105" s="44"/>
      <c r="I105" s="44"/>
      <c r="J105" s="44"/>
      <c r="K105" s="44"/>
      <c r="L105" s="44"/>
      <c r="M105" s="44"/>
      <c r="N105" s="44"/>
      <c r="O105" s="44"/>
      <c r="P105" s="44"/>
    </row>
    <row r="106" spans="1:16" x14ac:dyDescent="0.25">
      <c r="A106" s="60"/>
      <c r="B106" s="60"/>
      <c r="C106" s="60"/>
      <c r="D106" s="60"/>
      <c r="E106" s="44"/>
      <c r="F106" s="44"/>
      <c r="G106" s="44"/>
      <c r="H106" s="44"/>
      <c r="I106" s="44"/>
      <c r="J106" s="44"/>
      <c r="K106" s="44"/>
      <c r="L106" s="44"/>
      <c r="M106" s="44"/>
      <c r="N106" s="44"/>
      <c r="O106" s="44"/>
      <c r="P106" s="44"/>
    </row>
    <row r="107" spans="1:16" x14ac:dyDescent="0.25">
      <c r="A107" s="60"/>
      <c r="B107" s="60"/>
      <c r="C107" s="60"/>
      <c r="D107" s="60"/>
      <c r="E107" s="44"/>
      <c r="F107" s="44"/>
      <c r="G107" s="44"/>
      <c r="H107" s="44"/>
      <c r="I107" s="44"/>
      <c r="J107" s="44"/>
      <c r="K107" s="44"/>
      <c r="L107" s="44"/>
      <c r="M107" s="44"/>
      <c r="N107" s="44"/>
      <c r="O107" s="44"/>
      <c r="P107" s="44"/>
    </row>
    <row r="108" spans="1:16" x14ac:dyDescent="0.25">
      <c r="A108" s="60"/>
      <c r="B108" s="60"/>
      <c r="C108" s="60"/>
      <c r="D108" s="60"/>
      <c r="E108" s="44"/>
      <c r="F108" s="44"/>
      <c r="G108" s="44"/>
      <c r="H108" s="44"/>
      <c r="I108" s="44"/>
      <c r="J108" s="44"/>
      <c r="K108" s="44"/>
      <c r="L108" s="44"/>
      <c r="M108" s="44"/>
      <c r="N108" s="44"/>
      <c r="O108" s="44"/>
      <c r="P108" s="44"/>
    </row>
    <row r="109" spans="1:16" x14ac:dyDescent="0.25">
      <c r="A109" s="60"/>
      <c r="B109" s="60"/>
      <c r="C109" s="60"/>
      <c r="D109" s="60"/>
      <c r="E109" s="44"/>
      <c r="F109" s="44"/>
      <c r="G109" s="44"/>
      <c r="H109" s="44"/>
      <c r="I109" s="44"/>
      <c r="J109" s="44"/>
      <c r="K109" s="44"/>
      <c r="L109" s="44"/>
      <c r="M109" s="44"/>
      <c r="N109" s="44"/>
      <c r="O109" s="44"/>
      <c r="P109" s="44"/>
    </row>
    <row r="110" spans="1:16" x14ac:dyDescent="0.25">
      <c r="A110" s="60"/>
      <c r="B110" s="60"/>
      <c r="C110" s="60"/>
      <c r="D110" s="60"/>
      <c r="E110" s="44"/>
      <c r="F110" s="44"/>
      <c r="G110" s="44"/>
      <c r="H110" s="44"/>
      <c r="I110" s="44"/>
      <c r="J110" s="44"/>
      <c r="K110" s="44"/>
      <c r="L110" s="44"/>
      <c r="M110" s="44"/>
      <c r="N110" s="44"/>
      <c r="O110" s="44"/>
      <c r="P110" s="44"/>
    </row>
    <row r="111" spans="1:16" x14ac:dyDescent="0.25">
      <c r="A111" s="60"/>
      <c r="B111" s="60"/>
      <c r="C111" s="60"/>
      <c r="D111" s="60"/>
      <c r="E111" s="44"/>
      <c r="F111" s="44"/>
      <c r="G111" s="44"/>
      <c r="H111" s="44"/>
      <c r="I111" s="44"/>
      <c r="J111" s="44"/>
      <c r="K111" s="44"/>
      <c r="L111" s="44"/>
      <c r="M111" s="44"/>
      <c r="N111" s="44"/>
      <c r="O111" s="44"/>
      <c r="P111" s="44"/>
    </row>
    <row r="112" spans="1:16" x14ac:dyDescent="0.25">
      <c r="A112" s="60"/>
      <c r="B112" s="60"/>
      <c r="C112" s="60"/>
      <c r="D112" s="60"/>
      <c r="E112" s="44"/>
      <c r="F112" s="44"/>
      <c r="G112" s="44"/>
      <c r="H112" s="44"/>
      <c r="I112" s="44"/>
      <c r="J112" s="44"/>
      <c r="K112" s="44"/>
      <c r="L112" s="44"/>
      <c r="M112" s="44"/>
      <c r="N112" s="44"/>
      <c r="O112" s="44"/>
      <c r="P112" s="44"/>
    </row>
    <row r="113" spans="1:16" x14ac:dyDescent="0.25">
      <c r="A113" s="60"/>
      <c r="B113" s="60"/>
      <c r="C113" s="60"/>
      <c r="D113" s="60"/>
      <c r="E113" s="44"/>
      <c r="F113" s="44"/>
      <c r="G113" s="44"/>
      <c r="H113" s="44"/>
      <c r="I113" s="44"/>
      <c r="J113" s="44"/>
      <c r="K113" s="44"/>
      <c r="L113" s="44"/>
      <c r="M113" s="44"/>
      <c r="N113" s="44"/>
      <c r="O113" s="44"/>
      <c r="P113" s="44"/>
    </row>
    <row r="114" spans="1:16" x14ac:dyDescent="0.25">
      <c r="A114" s="60"/>
      <c r="B114" s="60"/>
      <c r="C114" s="60"/>
      <c r="D114" s="60"/>
      <c r="E114" s="44"/>
      <c r="F114" s="44"/>
      <c r="G114" s="44"/>
      <c r="H114" s="44"/>
      <c r="I114" s="44"/>
      <c r="J114" s="44"/>
      <c r="K114" s="44"/>
      <c r="L114" s="44"/>
      <c r="M114" s="44"/>
      <c r="N114" s="44"/>
      <c r="O114" s="44"/>
      <c r="P114" s="44"/>
    </row>
    <row r="115" spans="1:16" x14ac:dyDescent="0.25">
      <c r="A115" s="60"/>
      <c r="B115" s="60"/>
      <c r="C115" s="60"/>
      <c r="D115" s="60"/>
      <c r="E115" s="44"/>
      <c r="F115" s="44"/>
      <c r="G115" s="44"/>
      <c r="H115" s="44"/>
      <c r="I115" s="44"/>
      <c r="J115" s="44"/>
      <c r="K115" s="44"/>
      <c r="L115" s="44"/>
      <c r="M115" s="44"/>
      <c r="N115" s="44"/>
      <c r="O115" s="44"/>
      <c r="P115" s="44"/>
    </row>
    <row r="116" spans="1:16" x14ac:dyDescent="0.25">
      <c r="A116" s="60"/>
      <c r="B116" s="60"/>
      <c r="C116" s="60"/>
      <c r="D116" s="60"/>
      <c r="E116" s="44"/>
      <c r="F116" s="44"/>
      <c r="G116" s="44"/>
      <c r="H116" s="44"/>
      <c r="I116" s="44"/>
      <c r="J116" s="44"/>
      <c r="K116" s="44"/>
      <c r="L116" s="44"/>
      <c r="M116" s="44"/>
      <c r="N116" s="44"/>
      <c r="O116" s="44"/>
      <c r="P116" s="44"/>
    </row>
    <row r="117" spans="1:16" x14ac:dyDescent="0.25">
      <c r="A117" s="60"/>
      <c r="B117" s="60"/>
      <c r="C117" s="60"/>
      <c r="D117" s="60"/>
      <c r="E117" s="44"/>
      <c r="F117" s="44"/>
      <c r="G117" s="44"/>
      <c r="H117" s="44"/>
      <c r="I117" s="44"/>
      <c r="J117" s="44"/>
      <c r="K117" s="44"/>
      <c r="L117" s="44"/>
      <c r="M117" s="44"/>
      <c r="N117" s="44"/>
      <c r="O117" s="44"/>
      <c r="P117" s="44"/>
    </row>
    <row r="118" spans="1:16" x14ac:dyDescent="0.25">
      <c r="A118" s="60"/>
      <c r="B118" s="60"/>
      <c r="C118" s="60"/>
      <c r="D118" s="60"/>
      <c r="E118" s="44"/>
      <c r="F118" s="44"/>
      <c r="G118" s="44"/>
      <c r="H118" s="44"/>
      <c r="I118" s="44"/>
      <c r="J118" s="44"/>
      <c r="K118" s="44"/>
      <c r="L118" s="44"/>
      <c r="M118" s="44"/>
      <c r="N118" s="44"/>
      <c r="O118" s="44"/>
      <c r="P118" s="44"/>
    </row>
    <row r="119" spans="1:16" x14ac:dyDescent="0.25">
      <c r="A119" s="60"/>
      <c r="B119" s="60"/>
      <c r="C119" s="60"/>
      <c r="D119" s="60"/>
      <c r="E119" s="44"/>
      <c r="F119" s="44"/>
      <c r="G119" s="44"/>
      <c r="H119" s="44"/>
      <c r="I119" s="44"/>
      <c r="J119" s="44"/>
      <c r="K119" s="44"/>
      <c r="L119" s="44"/>
      <c r="M119" s="44"/>
      <c r="N119" s="44"/>
      <c r="O119" s="44"/>
      <c r="P119" s="44"/>
    </row>
    <row r="120" spans="1:16" x14ac:dyDescent="0.25">
      <c r="A120" s="60"/>
      <c r="B120" s="60"/>
      <c r="C120" s="60"/>
      <c r="D120" s="60"/>
      <c r="E120" s="44"/>
      <c r="F120" s="44"/>
      <c r="G120" s="44"/>
      <c r="H120" s="44"/>
      <c r="I120" s="44"/>
      <c r="J120" s="44"/>
      <c r="K120" s="44"/>
      <c r="L120" s="44"/>
      <c r="M120" s="44"/>
      <c r="N120" s="44"/>
      <c r="O120" s="44"/>
      <c r="P120" s="44"/>
    </row>
    <row r="121" spans="1:16" x14ac:dyDescent="0.25">
      <c r="A121" s="60"/>
      <c r="B121" s="60"/>
      <c r="C121" s="60"/>
      <c r="D121" s="60"/>
      <c r="E121" s="44"/>
      <c r="F121" s="44"/>
      <c r="G121" s="44"/>
      <c r="H121" s="44"/>
      <c r="I121" s="44"/>
      <c r="J121" s="44"/>
      <c r="K121" s="44"/>
      <c r="L121" s="44"/>
      <c r="M121" s="44"/>
      <c r="N121" s="44"/>
      <c r="O121" s="44"/>
      <c r="P121" s="44"/>
    </row>
    <row r="122" spans="1:16" x14ac:dyDescent="0.25">
      <c r="A122" s="60"/>
      <c r="B122" s="60"/>
      <c r="C122" s="60"/>
      <c r="D122" s="60"/>
      <c r="E122" s="44"/>
      <c r="F122" s="44"/>
      <c r="G122" s="44"/>
      <c r="H122" s="44"/>
      <c r="I122" s="44"/>
      <c r="J122" s="44"/>
      <c r="K122" s="44"/>
      <c r="L122" s="44"/>
      <c r="M122" s="44"/>
      <c r="N122" s="44"/>
      <c r="O122" s="44"/>
      <c r="P122" s="44"/>
    </row>
    <row r="123" spans="1:16" x14ac:dyDescent="0.25">
      <c r="A123" s="60"/>
      <c r="B123" s="60"/>
      <c r="C123" s="60"/>
      <c r="D123" s="60"/>
      <c r="E123" s="44"/>
      <c r="F123" s="44"/>
      <c r="G123" s="44"/>
      <c r="H123" s="44"/>
      <c r="I123" s="44"/>
      <c r="J123" s="44"/>
      <c r="K123" s="44"/>
      <c r="L123" s="44"/>
      <c r="M123" s="44"/>
      <c r="N123" s="44"/>
      <c r="O123" s="44"/>
      <c r="P123" s="44"/>
    </row>
    <row r="124" spans="1:16" x14ac:dyDescent="0.25">
      <c r="A124" s="60"/>
      <c r="B124" s="60"/>
      <c r="C124" s="60"/>
      <c r="D124" s="60"/>
      <c r="E124" s="44"/>
      <c r="F124" s="44"/>
      <c r="G124" s="44"/>
      <c r="H124" s="44"/>
      <c r="I124" s="44"/>
      <c r="J124" s="44"/>
      <c r="K124" s="44"/>
      <c r="L124" s="44"/>
      <c r="M124" s="44"/>
      <c r="N124" s="44"/>
      <c r="O124" s="44"/>
      <c r="P124" s="44"/>
    </row>
    <row r="125" spans="1:16" x14ac:dyDescent="0.25">
      <c r="A125" s="60"/>
      <c r="B125" s="60"/>
      <c r="C125" s="60"/>
      <c r="D125" s="60"/>
      <c r="E125" s="44"/>
      <c r="F125" s="44"/>
      <c r="G125" s="44"/>
      <c r="H125" s="44"/>
      <c r="I125" s="44"/>
      <c r="J125" s="44"/>
      <c r="K125" s="44"/>
      <c r="L125" s="44"/>
      <c r="M125" s="44"/>
      <c r="N125" s="44"/>
      <c r="O125" s="44"/>
      <c r="P125" s="44"/>
    </row>
    <row r="126" spans="1:16" x14ac:dyDescent="0.25">
      <c r="A126" s="61"/>
      <c r="B126" s="61"/>
      <c r="C126" s="61"/>
      <c r="D126" s="61"/>
      <c r="E126" s="61"/>
      <c r="F126" s="61"/>
      <c r="G126" s="61"/>
      <c r="H126" s="61"/>
      <c r="I126" s="61"/>
      <c r="J126" s="61"/>
      <c r="K126" s="61"/>
      <c r="L126" s="61"/>
      <c r="M126" s="61"/>
      <c r="N126" s="61"/>
      <c r="O126" s="61"/>
    </row>
    <row r="127" spans="1:16" x14ac:dyDescent="0.25">
      <c r="A127" s="61"/>
      <c r="B127" s="61"/>
      <c r="C127" s="61"/>
      <c r="D127" s="61"/>
      <c r="E127" s="61"/>
      <c r="F127" s="61"/>
      <c r="G127" s="61"/>
      <c r="H127" s="61"/>
      <c r="I127" s="61"/>
      <c r="J127" s="61"/>
      <c r="K127" s="61"/>
      <c r="L127" s="61"/>
      <c r="M127" s="61"/>
      <c r="N127" s="61"/>
      <c r="O127" s="61"/>
    </row>
  </sheetData>
  <conditionalFormatting sqref="B2:B90 B92:B94">
    <cfRule type="cellIs" dxfId="8" priority="11" operator="equal">
      <formula>"Yes"</formula>
    </cfRule>
  </conditionalFormatting>
  <conditionalFormatting sqref="E92:E94 E2:E89">
    <cfRule type="expression" dxfId="7" priority="7">
      <formula>$N2="green"</formula>
    </cfRule>
    <cfRule type="expression" dxfId="6" priority="8">
      <formula>$N2="yellow"</formula>
    </cfRule>
    <cfRule type="expression" dxfId="5" priority="9">
      <formula>$N2="red"</formula>
    </cfRule>
  </conditionalFormatting>
  <conditionalFormatting sqref="E90:E91">
    <cfRule type="expression" dxfId="4" priority="4">
      <formula>$N90="green"</formula>
    </cfRule>
    <cfRule type="expression" dxfId="3" priority="5">
      <formula>$N90="yellow"</formula>
    </cfRule>
    <cfRule type="expression" dxfId="2" priority="6">
      <formula>$N90="red"</formula>
    </cfRule>
  </conditionalFormatting>
  <conditionalFormatting sqref="E2:E97">
    <cfRule type="expression" dxfId="1" priority="2">
      <formula>$N2="blue"</formula>
    </cfRule>
  </conditionalFormatting>
  <conditionalFormatting sqref="B91">
    <cfRule type="cellIs" dxfId="0" priority="1" operator="equal">
      <formula>"Yes"</formula>
    </cfRule>
  </conditionalFormatting>
  <pageMargins left="0.7" right="0.7" top="0.75" bottom="0.75" header="0.3" footer="0.3"/>
  <pageSetup scale="81" fitToHeight="0" orientation="landscape" r:id="rId1"/>
  <headerFooter>
    <oddHeader>&amp;C&amp;F
&amp;A</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election activeCell="B6" sqref="B6"/>
    </sheetView>
  </sheetViews>
  <sheetFormatPr defaultRowHeight="15" x14ac:dyDescent="0.25"/>
  <cols>
    <col min="1" max="1" width="37.42578125" bestFit="1" customWidth="1"/>
    <col min="2" max="2" width="36.5703125" bestFit="1" customWidth="1"/>
  </cols>
  <sheetData>
    <row r="1" spans="1:3" x14ac:dyDescent="0.25">
      <c r="A1" s="1" t="s">
        <v>37</v>
      </c>
      <c r="B1" s="1" t="s">
        <v>36</v>
      </c>
      <c r="C1" s="1"/>
    </row>
    <row r="2" spans="1:3" x14ac:dyDescent="0.25">
      <c r="A2" t="s">
        <v>13</v>
      </c>
      <c r="B2" t="s">
        <v>13</v>
      </c>
    </row>
    <row r="3" spans="1:3" x14ac:dyDescent="0.25">
      <c r="A3" t="s">
        <v>14</v>
      </c>
      <c r="B3" t="s">
        <v>14</v>
      </c>
    </row>
    <row r="4" spans="1:3" x14ac:dyDescent="0.25">
      <c r="A4" t="s">
        <v>15</v>
      </c>
      <c r="B4" t="s">
        <v>15</v>
      </c>
    </row>
    <row r="5" spans="1:3" x14ac:dyDescent="0.25">
      <c r="A5" t="s">
        <v>308</v>
      </c>
      <c r="B5" t="s">
        <v>308</v>
      </c>
    </row>
    <row r="6" spans="1:3" x14ac:dyDescent="0.25">
      <c r="A6" t="s">
        <v>16</v>
      </c>
      <c r="B6" t="s">
        <v>16</v>
      </c>
    </row>
    <row r="7" spans="1:3" x14ac:dyDescent="0.25">
      <c r="A7" t="s">
        <v>17</v>
      </c>
      <c r="B7" t="s">
        <v>17</v>
      </c>
    </row>
    <row r="8" spans="1:3" x14ac:dyDescent="0.25">
      <c r="A8" t="s">
        <v>18</v>
      </c>
      <c r="B8" t="s">
        <v>18</v>
      </c>
    </row>
    <row r="9" spans="1:3" x14ac:dyDescent="0.25">
      <c r="A9" t="s">
        <v>19</v>
      </c>
      <c r="B9" t="s">
        <v>39</v>
      </c>
    </row>
    <row r="10" spans="1:3" x14ac:dyDescent="0.25">
      <c r="A10" t="s">
        <v>24</v>
      </c>
      <c r="B10" t="s">
        <v>39</v>
      </c>
    </row>
    <row r="11" spans="1:3" x14ac:dyDescent="0.25">
      <c r="A11" t="s">
        <v>20</v>
      </c>
      <c r="B11" t="s">
        <v>40</v>
      </c>
    </row>
    <row r="12" spans="1:3" x14ac:dyDescent="0.25">
      <c r="A12" t="s">
        <v>21</v>
      </c>
      <c r="B12" t="s">
        <v>40</v>
      </c>
    </row>
    <row r="13" spans="1:3" x14ac:dyDescent="0.25">
      <c r="A13" t="s">
        <v>22</v>
      </c>
      <c r="B13" t="s">
        <v>22</v>
      </c>
    </row>
    <row r="14" spans="1:3" x14ac:dyDescent="0.25">
      <c r="A14" t="s">
        <v>23</v>
      </c>
      <c r="B14" t="s">
        <v>41</v>
      </c>
    </row>
    <row r="15" spans="1:3" x14ac:dyDescent="0.25">
      <c r="A15" t="s">
        <v>25</v>
      </c>
      <c r="B15" t="s">
        <v>41</v>
      </c>
    </row>
    <row r="16" spans="1:3" x14ac:dyDescent="0.25">
      <c r="A16" t="s">
        <v>26</v>
      </c>
      <c r="B16" t="s">
        <v>26</v>
      </c>
    </row>
    <row r="17" spans="1:2" x14ac:dyDescent="0.25">
      <c r="A17" t="s">
        <v>27</v>
      </c>
      <c r="B17" t="s">
        <v>27</v>
      </c>
    </row>
    <row r="18" spans="1:2" x14ac:dyDescent="0.25">
      <c r="A18" t="s">
        <v>42</v>
      </c>
      <c r="B18" t="s">
        <v>45</v>
      </c>
    </row>
    <row r="19" spans="1:2" x14ac:dyDescent="0.25">
      <c r="A19" t="s">
        <v>28</v>
      </c>
      <c r="B19" t="s">
        <v>44</v>
      </c>
    </row>
    <row r="20" spans="1:2" x14ac:dyDescent="0.25">
      <c r="A20" t="s">
        <v>29</v>
      </c>
      <c r="B20" t="s">
        <v>44</v>
      </c>
    </row>
    <row r="21" spans="1:2" x14ac:dyDescent="0.25">
      <c r="A21" t="s">
        <v>43</v>
      </c>
      <c r="B21" t="s">
        <v>45</v>
      </c>
    </row>
    <row r="22" spans="1:2" x14ac:dyDescent="0.25">
      <c r="A22" t="s">
        <v>30</v>
      </c>
      <c r="B22" t="s">
        <v>45</v>
      </c>
    </row>
    <row r="23" spans="1:2" x14ac:dyDescent="0.25">
      <c r="A23" t="s">
        <v>31</v>
      </c>
      <c r="B23" t="s">
        <v>45</v>
      </c>
    </row>
    <row r="24" spans="1:2" x14ac:dyDescent="0.25">
      <c r="A24" t="s">
        <v>32</v>
      </c>
      <c r="B24" t="s">
        <v>45</v>
      </c>
    </row>
    <row r="25" spans="1:2" x14ac:dyDescent="0.25">
      <c r="A25" t="s">
        <v>33</v>
      </c>
      <c r="B25" t="s">
        <v>45</v>
      </c>
    </row>
    <row r="26" spans="1:2" x14ac:dyDescent="0.25">
      <c r="A26" t="s">
        <v>34</v>
      </c>
      <c r="B26" t="s">
        <v>45</v>
      </c>
    </row>
    <row r="27" spans="1:2" x14ac:dyDescent="0.25">
      <c r="A27" t="s">
        <v>35</v>
      </c>
      <c r="B27" t="s">
        <v>45</v>
      </c>
    </row>
    <row r="28" spans="1:2" x14ac:dyDescent="0.25">
      <c r="A28" t="s">
        <v>38</v>
      </c>
      <c r="B28" t="s">
        <v>38</v>
      </c>
    </row>
    <row r="30" spans="1:2" x14ac:dyDescent="0.25">
      <c r="A30" t="s">
        <v>46</v>
      </c>
    </row>
    <row r="31" spans="1:2" x14ac:dyDescent="0.25">
      <c r="A31" t="s">
        <v>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AE7DCC0BC8E345A0B63004E3D9771B" ma:contentTypeVersion="4" ma:contentTypeDescription="Create a new document." ma:contentTypeScope="" ma:versionID="0664dea18d67cf2aa826b03ec1d79aa1">
  <xsd:schema xmlns:xsd="http://www.w3.org/2001/XMLSchema" xmlns:xs="http://www.w3.org/2001/XMLSchema" xmlns:p="http://schemas.microsoft.com/office/2006/metadata/properties" xmlns:ns2="870d16f4-8048-4199-b7c0-9cbff46dc78c" xmlns:ns3="4e057819-0b9e-4654-ba9e-3dca848d228a" targetNamespace="http://schemas.microsoft.com/office/2006/metadata/properties" ma:root="true" ma:fieldsID="4c14568f36dfba4ee9fb520732b28a5a" ns2:_="" ns3:_="">
    <xsd:import namespace="870d16f4-8048-4199-b7c0-9cbff46dc78c"/>
    <xsd:import namespace="4e057819-0b9e-4654-ba9e-3dca848d228a"/>
    <xsd:element name="properties">
      <xsd:complexType>
        <xsd:sequence>
          <xsd:element name="documentManagement">
            <xsd:complexType>
              <xsd:all>
                <xsd:element ref="ns2:_dlc_DocId" minOccurs="0"/>
                <xsd:element ref="ns2:_dlc_DocIdUrl" minOccurs="0"/>
                <xsd:element ref="ns2:_dlc_DocIdPersistId" minOccurs="0"/>
                <xsd:element ref="ns3:Key_x0020_Area"/>
                <xsd:element ref="ns3:Description0" minOccurs="0"/>
                <xsd:element ref="ns3:Sub_x0020_Folder" minOccurs="0"/>
                <xsd:element ref="ns3:Sub_x0020_Folder_x0020_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d16f4-8048-4199-b7c0-9cbff46dc78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e057819-0b9e-4654-ba9e-3dca848d228a" elementFormDefault="qualified">
    <xsd:import namespace="http://schemas.microsoft.com/office/2006/documentManagement/types"/>
    <xsd:import namespace="http://schemas.microsoft.com/office/infopath/2007/PartnerControls"/>
    <xsd:element name="Key_x0020_Area" ma:index="11" ma:displayName="Key Area" ma:default="Decision Making Processes and Network-Schools Relationship" ma:format="Dropdown" ma:internalName="Key_x0020_Area">
      <xsd:simpleType>
        <xsd:restriction base="dms:Choice">
          <xsd:enumeration value="Decision Making Processes and Network-Schools Relationship"/>
          <xsd:enumeration value="Diversity and Inclusiveness"/>
          <xsd:enumeration value="Expansion Plan"/>
          <xsd:enumeration value="Internal Communications"/>
          <xsd:enumeration value="Knowledge Management"/>
          <xsd:enumeration value="Long Term Strategic Planning"/>
          <xsd:enumeration value="Operations"/>
          <xsd:enumeration value="Org Culture and Core Values"/>
          <xsd:enumeration value="Talent Strategy and Practices"/>
        </xsd:restriction>
      </xsd:simpleType>
    </xsd:element>
    <xsd:element name="Description0" ma:index="12" nillable="true" ma:displayName="Description" ma:internalName="Description0">
      <xsd:simpleType>
        <xsd:restriction base="dms:Note">
          <xsd:maxLength value="255"/>
        </xsd:restriction>
      </xsd:simpleType>
    </xsd:element>
    <xsd:element name="Sub_x0020_Folder" ma:index="13" nillable="true" ma:displayName="Sub Folder" ma:internalName="Sub_x0020_Folder">
      <xsd:simpleType>
        <xsd:restriction base="dms:Text">
          <xsd:maxLength value="255"/>
        </xsd:restriction>
      </xsd:simpleType>
    </xsd:element>
    <xsd:element name="Sub_x0020_Folder_x0020_2" ma:index="14" nillable="true" ma:displayName="Sub Folder 2" ma:internalName="Sub_x0020_Folder_x0020_2">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Sub_x0020_Folder xmlns="4e057819-0b9e-4654-ba9e-3dca848d228a">Priority Setting</Sub_x0020_Folder>
    <Key_x0020_Area xmlns="4e057819-0b9e-4654-ba9e-3dca848d228a">Long Term Strategic Planning</Key_x0020_Area>
    <Description0 xmlns="4e057819-0b9e-4654-ba9e-3dca848d228a" xsi:nil="true"/>
    <Sub_x0020_Folder_x0020_2 xmlns="4e057819-0b9e-4654-ba9e-3dca848d228a">AF Report Card Tools</Sub_x0020_Folder_x0020_2>
    <_dlc_DocId xmlns="870d16f4-8048-4199-b7c0-9cbff46dc78c">YRZUPVWUHWXA-68-180</_dlc_DocId>
    <_dlc_DocIdUrl xmlns="870d16f4-8048-4199-b7c0-9cbff46dc78c">
      <Url>https://manyminds.achievementfirst.org/PartnerExternal/_layouts/15/DocIdRedir.aspx?ID=YRZUPVWUHWXA-68-180</Url>
      <Description>YRZUPVWUHWXA-68-180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113ADC-AC7B-4700-ADB4-627F73A4CF22}"/>
</file>

<file path=customXml/itemProps2.xml><?xml version="1.0" encoding="utf-8"?>
<ds:datastoreItem xmlns:ds="http://schemas.openxmlformats.org/officeDocument/2006/customXml" ds:itemID="{B85103CB-2DF2-4739-8843-453795C5F983}"/>
</file>

<file path=customXml/itemProps3.xml><?xml version="1.0" encoding="utf-8"?>
<ds:datastoreItem xmlns:ds="http://schemas.openxmlformats.org/officeDocument/2006/customXml" ds:itemID="{6DE1F6DD-C041-4E62-A4DF-3F3516128F1E}"/>
</file>

<file path=customXml/itemProps4.xml><?xml version="1.0" encoding="utf-8"?>
<ds:datastoreItem xmlns:ds="http://schemas.openxmlformats.org/officeDocument/2006/customXml" ds:itemID="{7D3DB7C6-1161-4179-B76F-A77D0B0C32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Top Goals</vt:lpstr>
      <vt:lpstr>All Goals</vt:lpstr>
      <vt:lpstr>All Info</vt:lpstr>
      <vt:lpstr>Validation</vt:lpstr>
    </vt:vector>
  </TitlesOfParts>
  <Manager>LauraClancy@achievementfirst.org</Manager>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Emile Session</dc:creator>
  <cp:lastModifiedBy>Laura Clancy</cp:lastModifiedBy>
  <cp:lastPrinted>2013-09-25T17:54:59Z</cp:lastPrinted>
  <dcterms:created xsi:type="dcterms:W3CDTF">2013-08-16T20:53:34Z</dcterms:created>
  <dcterms:modified xsi:type="dcterms:W3CDTF">2013-10-25T02:30:40Z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0x01010039AE7DCC0BC8E345A0B63004E3D9771B</vt:lpwstr>
  </property>
  <property fmtid="{D5CDD505-2E9C-101B-9397-08002B2CF9AE}" pid="3" name="_dlc_DocIdItemGuid">
    <vt:lpwstr>bee59e1a-4f1d-4ecb-aa80-71ddce247805</vt:lpwstr>
  </property>
</Properties>
</file>